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176" activeTab="0"/>
  </bookViews>
  <sheets>
    <sheet name="Баланс" sheetId="1" r:id="rId1"/>
    <sheet name="Смета" sheetId="2" r:id="rId2"/>
    <sheet name="Индексы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rFont val="Arial"/>
            <family val="2"/>
          </rPr>
          <t># # #</t>
        </r>
      </text>
    </comment>
    <comment ref="B5" authorId="0">
      <text>
        <r>
          <rPr>
            <sz val="8"/>
            <rFont val="Arial"/>
            <family val="2"/>
          </rPr>
          <t># # #</t>
        </r>
      </text>
    </comment>
    <comment ref="B6" authorId="0">
      <text>
        <r>
          <rPr>
            <sz val="8"/>
            <rFont val="Arial"/>
            <family val="2"/>
          </rPr>
          <t>#12. # #</t>
        </r>
      </text>
    </comment>
    <comment ref="B7" authorId="0">
      <text>
        <r>
          <rPr>
            <sz val="8"/>
            <rFont val="Arial"/>
            <family val="2"/>
          </rPr>
          <t># # #</t>
        </r>
      </text>
    </comment>
    <comment ref="B8" authorId="0">
      <text>
        <r>
          <rPr>
            <sz val="8"/>
            <rFont val="Arial"/>
            <family val="2"/>
          </rPr>
          <t>#13.5.1. # #</t>
        </r>
      </text>
    </comment>
    <comment ref="H8" authorId="0">
      <text>
        <r>
          <rPr>
            <sz val="8"/>
            <rFont val="Arial"/>
            <family val="2"/>
          </rPr>
          <t>(0-0)*0/(100-0)</t>
        </r>
      </text>
    </comment>
    <comment ref="I8" authorId="0">
      <text>
        <r>
          <rPr>
            <sz val="8"/>
            <rFont val="Arial"/>
            <family val="2"/>
          </rPr>
          <t>(0-0)*0/(100-0)</t>
        </r>
      </text>
    </comment>
    <comment ref="J8" authorId="0">
      <text>
        <r>
          <rPr>
            <sz val="8"/>
            <rFont val="Arial"/>
            <family val="2"/>
          </rPr>
          <t>(0-0)*0/(100-0)</t>
        </r>
      </text>
    </comment>
    <comment ref="B9" authorId="0">
      <text>
        <r>
          <rPr>
            <sz val="8"/>
            <rFont val="Arial"/>
            <family val="2"/>
          </rPr>
          <t># # #</t>
        </r>
      </text>
    </comment>
    <comment ref="B10" authorId="0">
      <text>
        <r>
          <rPr>
            <sz val="8"/>
            <rFont val="Arial"/>
            <family val="2"/>
          </rPr>
          <t># # #</t>
        </r>
      </text>
    </comment>
    <comment ref="H10" authorId="0">
      <text>
        <r>
          <rPr>
            <sz val="8"/>
            <rFont val="Arial"/>
            <family val="2"/>
          </rPr>
          <t>(0+0)*0/(100-0)</t>
        </r>
      </text>
    </comment>
    <comment ref="I10" authorId="0">
      <text>
        <r>
          <rPr>
            <sz val="8"/>
            <rFont val="Arial"/>
            <family val="2"/>
          </rPr>
          <t>(0+0)*0/(100-0)</t>
        </r>
      </text>
    </comment>
    <comment ref="J10" authorId="0">
      <text>
        <r>
          <rPr>
            <sz val="8"/>
            <rFont val="Arial"/>
            <family val="2"/>
          </rPr>
          <t>(0+0)*0/(100-0)</t>
        </r>
      </text>
    </comment>
    <comment ref="B11" authorId="0">
      <text>
        <r>
          <rPr>
            <sz val="8"/>
            <rFont val="Arial"/>
            <family val="2"/>
          </rPr>
          <t># # #</t>
        </r>
      </text>
    </comment>
    <comment ref="B12" authorId="0">
      <text>
        <r>
          <rPr>
            <sz val="8"/>
            <rFont val="Arial"/>
            <family val="2"/>
          </rPr>
          <t># # #</t>
        </r>
      </text>
    </comment>
    <comment ref="B13" authorId="0">
      <text>
        <r>
          <rPr>
            <sz val="8"/>
            <rFont val="Arial"/>
            <family val="2"/>
          </rPr>
          <t>#4. # #</t>
        </r>
      </text>
    </comment>
    <comment ref="B14" authorId="0">
      <text>
        <r>
          <rPr>
            <sz val="8"/>
            <rFont val="Arial"/>
            <family val="2"/>
          </rPr>
          <t>#4. # #</t>
        </r>
      </text>
    </comment>
    <comment ref="B15" authorId="0">
      <text>
        <r>
          <rPr>
            <sz val="8"/>
            <rFont val="Arial"/>
            <family val="2"/>
          </rPr>
          <t># # #</t>
        </r>
      </text>
    </comment>
    <comment ref="B16" authorId="0">
      <text>
        <r>
          <rPr>
            <sz val="8"/>
            <rFont val="Arial"/>
            <family val="2"/>
          </rPr>
          <t>#4.1. # #</t>
        </r>
      </text>
    </comment>
    <comment ref="B17" authorId="0">
      <text>
        <r>
          <rPr>
            <sz val="8"/>
            <rFont val="Arial"/>
            <family val="2"/>
          </rPr>
          <t>#4.3. # #</t>
        </r>
      </text>
    </comment>
    <comment ref="B18" authorId="0">
      <text>
        <r>
          <rPr>
            <sz val="8"/>
            <rFont val="Arial"/>
            <family val="2"/>
          </rPr>
          <t>#4.5. # #</t>
        </r>
      </text>
    </comment>
    <comment ref="B19" authorId="0">
      <text>
        <r>
          <rPr>
            <sz val="8"/>
            <rFont val="Arial"/>
            <family val="2"/>
          </rPr>
          <t>#4.6. # #</t>
        </r>
      </text>
    </comment>
    <comment ref="B20" authorId="0">
      <text>
        <r>
          <rPr>
            <sz val="8"/>
            <rFont val="Arial"/>
            <family val="2"/>
          </rPr>
          <t># # #</t>
        </r>
      </text>
    </comment>
    <comment ref="B21" authorId="0">
      <text>
        <r>
          <rPr>
            <sz val="8"/>
            <rFont val="Arial"/>
            <family val="2"/>
          </rPr>
          <t># # #</t>
        </r>
      </text>
    </comment>
    <comment ref="B22" authorId="0">
      <text>
        <r>
          <rPr>
            <sz val="8"/>
            <rFont val="Arial"/>
            <family val="2"/>
          </rPr>
          <t># # #</t>
        </r>
      </text>
    </comment>
    <comment ref="B23" authorId="0">
      <text>
        <r>
          <rPr>
            <sz val="8"/>
            <rFont val="Arial"/>
            <family val="2"/>
          </rPr>
          <t># # #</t>
        </r>
      </text>
    </comment>
    <comment ref="B24" authorId="0">
      <text>
        <r>
          <rPr>
            <sz val="8"/>
            <rFont val="Arial"/>
            <family val="2"/>
          </rPr>
          <t># # #</t>
        </r>
      </text>
    </comment>
    <comment ref="B25" authorId="0">
      <text>
        <r>
          <rPr>
            <sz val="8"/>
            <rFont val="Arial"/>
            <family val="2"/>
          </rPr>
          <t># # #</t>
        </r>
      </text>
    </comment>
    <comment ref="B26" authorId="0">
      <text>
        <r>
          <rPr>
            <sz val="8"/>
            <rFont val="Arial"/>
            <family val="2"/>
          </rPr>
          <t># # #</t>
        </r>
      </text>
    </comment>
    <comment ref="B27" authorId="0">
      <text>
        <r>
          <rPr>
            <sz val="8"/>
            <rFont val="Arial"/>
            <family val="2"/>
          </rPr>
          <t># # #</t>
        </r>
      </text>
    </comment>
    <comment ref="B28" authorId="0">
      <text>
        <r>
          <rPr>
            <sz val="8"/>
            <rFont val="Arial"/>
            <family val="2"/>
          </rPr>
          <t>#5. # #</t>
        </r>
      </text>
    </comment>
    <comment ref="B29" authorId="0">
      <text>
        <r>
          <rPr>
            <sz val="8"/>
            <rFont val="Arial"/>
            <family val="2"/>
          </rPr>
          <t># # #</t>
        </r>
      </text>
    </comment>
    <comment ref="B30" authorId="0">
      <text>
        <r>
          <rPr>
            <sz val="8"/>
            <rFont val="Arial"/>
            <family val="2"/>
          </rPr>
          <t># # #</t>
        </r>
      </text>
    </comment>
    <comment ref="B31" authorId="0">
      <text>
        <r>
          <rPr>
            <sz val="8"/>
            <rFont val="Arial"/>
            <family val="2"/>
          </rPr>
          <t># # #</t>
        </r>
      </text>
    </comment>
    <comment ref="B32" authorId="0">
      <text>
        <r>
          <rPr>
            <sz val="8"/>
            <rFont val="Arial"/>
            <family val="2"/>
          </rPr>
          <t>#5.1. # #</t>
        </r>
      </text>
    </comment>
    <comment ref="B33" authorId="0">
      <text>
        <r>
          <rPr>
            <sz val="8"/>
            <rFont val="Arial"/>
            <family val="2"/>
          </rPr>
          <t>#5.1. # #</t>
        </r>
      </text>
    </comment>
    <comment ref="B34" authorId="0">
      <text>
        <r>
          <rPr>
            <sz val="8"/>
            <rFont val="Arial"/>
            <family val="2"/>
          </rPr>
          <t>#5.1.1. # #</t>
        </r>
      </text>
    </comment>
    <comment ref="B35" authorId="0">
      <text>
        <r>
          <rPr>
            <sz val="8"/>
            <rFont val="Arial"/>
            <family val="2"/>
          </rPr>
          <t>#5.1.2. # #</t>
        </r>
      </text>
    </comment>
    <comment ref="B36" authorId="0">
      <text>
        <r>
          <rPr>
            <sz val="8"/>
            <rFont val="Arial"/>
            <family val="2"/>
          </rPr>
          <t>#5.1.3. # #</t>
        </r>
      </text>
    </comment>
    <comment ref="B37" authorId="0">
      <text>
        <r>
          <rPr>
            <sz val="8"/>
            <rFont val="Arial"/>
            <family val="2"/>
          </rPr>
          <t>#5.2. # #</t>
        </r>
      </text>
    </comment>
    <comment ref="B38" authorId="0">
      <text>
        <r>
          <rPr>
            <sz val="8"/>
            <rFont val="Arial"/>
            <family val="2"/>
          </rPr>
          <t>#5.2.1. # #</t>
        </r>
      </text>
    </comment>
    <comment ref="B39" authorId="0">
      <text>
        <r>
          <rPr>
            <sz val="8"/>
            <rFont val="Arial"/>
            <family val="2"/>
          </rPr>
          <t>#5.2.2. # #</t>
        </r>
      </text>
    </comment>
    <comment ref="B40" authorId="0">
      <text>
        <r>
          <rPr>
            <sz val="8"/>
            <rFont val="Arial"/>
            <family val="2"/>
          </rPr>
          <t>#6. # #</t>
        </r>
      </text>
    </comment>
    <comment ref="B41" authorId="0">
      <text>
        <r>
          <rPr>
            <sz val="8"/>
            <rFont val="Arial"/>
            <family val="2"/>
          </rPr>
          <t>#6.1. # #</t>
        </r>
      </text>
    </comment>
    <comment ref="B42" authorId="0">
      <text>
        <r>
          <rPr>
            <sz val="8"/>
            <rFont val="Arial"/>
            <family val="2"/>
          </rPr>
          <t>#6.1.1. # #</t>
        </r>
      </text>
    </comment>
    <comment ref="B43" authorId="0">
      <text>
        <r>
          <rPr>
            <sz val="8"/>
            <rFont val="Arial"/>
            <family val="2"/>
          </rPr>
          <t>#6.1.3. # #</t>
        </r>
      </text>
    </comment>
    <comment ref="B44" authorId="0">
      <text>
        <r>
          <rPr>
            <sz val="8"/>
            <rFont val="Arial"/>
            <family val="2"/>
          </rPr>
          <t>#6.1.2. # #</t>
        </r>
      </text>
    </comment>
    <comment ref="B45" authorId="0">
      <text>
        <r>
          <rPr>
            <sz val="8"/>
            <rFont val="Arial"/>
            <family val="2"/>
          </rPr>
          <t>#6.2. # #</t>
        </r>
      </text>
    </comment>
    <comment ref="B46" authorId="0">
      <text>
        <r>
          <rPr>
            <sz val="8"/>
            <rFont val="Arial"/>
            <family val="2"/>
          </rPr>
          <t>#6.2.1. # #</t>
        </r>
      </text>
    </comment>
    <comment ref="B47" authorId="0">
      <text>
        <r>
          <rPr>
            <sz val="8"/>
            <rFont val="Arial"/>
            <family val="2"/>
          </rPr>
          <t>#6.2.3. # #</t>
        </r>
      </text>
    </comment>
    <comment ref="B48" authorId="0">
      <text>
        <r>
          <rPr>
            <sz val="8"/>
            <rFont val="Arial"/>
            <family val="2"/>
          </rPr>
          <t>#6.2.2. # #</t>
        </r>
      </text>
    </comment>
    <comment ref="B49" authorId="0">
      <text>
        <r>
          <rPr>
            <sz val="8"/>
            <rFont val="Arial"/>
            <family val="2"/>
          </rPr>
          <t>#6.3. # #</t>
        </r>
      </text>
    </comment>
    <comment ref="B50" authorId="0">
      <text>
        <r>
          <rPr>
            <sz val="8"/>
            <rFont val="Arial"/>
            <family val="2"/>
          </rPr>
          <t>#6.3.1. # #</t>
        </r>
      </text>
    </comment>
    <comment ref="B51" authorId="0">
      <text>
        <r>
          <rPr>
            <sz val="8"/>
            <rFont val="Arial"/>
            <family val="2"/>
          </rPr>
          <t>#6.3.3. # #</t>
        </r>
      </text>
    </comment>
    <comment ref="B52" authorId="0">
      <text>
        <r>
          <rPr>
            <sz val="8"/>
            <rFont val="Arial"/>
            <family val="2"/>
          </rPr>
          <t>#6.3.2. # #</t>
        </r>
      </text>
    </comment>
    <comment ref="B53" authorId="0">
      <text>
        <r>
          <rPr>
            <sz val="8"/>
            <rFont val="Arial"/>
            <family val="2"/>
          </rPr>
          <t>#6.4. # #</t>
        </r>
      </text>
    </comment>
    <comment ref="B54" authorId="0">
      <text>
        <r>
          <rPr>
            <sz val="8"/>
            <rFont val="Arial"/>
            <family val="2"/>
          </rPr>
          <t>#6.4.1. # #</t>
        </r>
      </text>
    </comment>
    <comment ref="B55" authorId="0">
      <text>
        <r>
          <rPr>
            <sz val="8"/>
            <rFont val="Arial"/>
            <family val="2"/>
          </rPr>
          <t>#6.4.3. # #</t>
        </r>
      </text>
    </comment>
    <comment ref="B56" authorId="0">
      <text>
        <r>
          <rPr>
            <sz val="8"/>
            <rFont val="Arial"/>
            <family val="2"/>
          </rPr>
          <t>#6.4.2. # #</t>
        </r>
      </text>
    </comment>
    <comment ref="B57" authorId="0">
      <text>
        <r>
          <rPr>
            <sz val="8"/>
            <rFont val="Arial"/>
            <family val="2"/>
          </rPr>
          <t>#6.5. # #</t>
        </r>
      </text>
    </comment>
    <comment ref="B58" authorId="0">
      <text>
        <r>
          <rPr>
            <sz val="8"/>
            <rFont val="Arial"/>
            <family val="2"/>
          </rPr>
          <t>#6.5.1. # #</t>
        </r>
      </text>
    </comment>
    <comment ref="B59" authorId="0">
      <text>
        <r>
          <rPr>
            <sz val="8"/>
            <rFont val="Arial"/>
            <family val="2"/>
          </rPr>
          <t>#6.5.3. # #</t>
        </r>
      </text>
    </comment>
    <comment ref="B60" authorId="0">
      <text>
        <r>
          <rPr>
            <sz val="8"/>
            <rFont val="Arial"/>
            <family val="2"/>
          </rPr>
          <t>#6.5.2. # #</t>
        </r>
      </text>
    </comment>
    <comment ref="B61" authorId="0">
      <text>
        <r>
          <rPr>
            <sz val="8"/>
            <rFont val="Arial"/>
            <family val="2"/>
          </rPr>
          <t>#7. # #</t>
        </r>
      </text>
    </comment>
    <comment ref="B62" authorId="0">
      <text>
        <r>
          <rPr>
            <sz val="8"/>
            <rFont val="Arial"/>
            <family val="2"/>
          </rPr>
          <t>#7.1. # #</t>
        </r>
      </text>
    </comment>
    <comment ref="H62" authorId="0">
      <text>
        <r>
          <rPr>
            <sz val="8"/>
            <rFont val="Arial"/>
            <family val="2"/>
          </rPr>
          <t>0*0/100</t>
        </r>
      </text>
    </comment>
    <comment ref="I62" authorId="0">
      <text>
        <r>
          <rPr>
            <sz val="8"/>
            <rFont val="Arial"/>
            <family val="2"/>
          </rPr>
          <t>0*0/100</t>
        </r>
      </text>
    </comment>
    <comment ref="J62" authorId="0">
      <text>
        <r>
          <rPr>
            <sz val="8"/>
            <rFont val="Arial"/>
            <family val="2"/>
          </rPr>
          <t>0*0/100</t>
        </r>
      </text>
    </comment>
    <comment ref="B63" authorId="0">
      <text>
        <r>
          <rPr>
            <sz val="8"/>
            <rFont val="Arial"/>
            <family val="2"/>
          </rPr>
          <t>#7.2. # #</t>
        </r>
      </text>
    </comment>
    <comment ref="I63" authorId="0">
      <text>
        <r>
          <rPr>
            <sz val="8"/>
            <rFont val="Arial"/>
            <family val="2"/>
          </rPr>
          <t>0*0/100</t>
        </r>
      </text>
    </comment>
    <comment ref="J63" authorId="0">
      <text>
        <r>
          <rPr>
            <sz val="8"/>
            <rFont val="Arial"/>
            <family val="2"/>
          </rPr>
          <t>0*0/100</t>
        </r>
      </text>
    </comment>
    <comment ref="B64" authorId="0">
      <text>
        <r>
          <rPr>
            <sz val="8"/>
            <rFont val="Arial"/>
            <family val="2"/>
          </rPr>
          <t>#7.3. # #</t>
        </r>
      </text>
    </comment>
    <comment ref="H64" authorId="0">
      <text>
        <r>
          <rPr>
            <sz val="8"/>
            <rFont val="Arial"/>
            <family val="2"/>
          </rPr>
          <t>0*0/100</t>
        </r>
      </text>
    </comment>
    <comment ref="I64" authorId="0">
      <text>
        <r>
          <rPr>
            <sz val="8"/>
            <rFont val="Arial"/>
            <family val="2"/>
          </rPr>
          <t>0*0/100</t>
        </r>
      </text>
    </comment>
    <comment ref="J64" authorId="0">
      <text>
        <r>
          <rPr>
            <sz val="8"/>
            <rFont val="Arial"/>
            <family val="2"/>
          </rPr>
          <t>0*0/100</t>
        </r>
      </text>
    </comment>
    <comment ref="B65" authorId="0">
      <text>
        <r>
          <rPr>
            <sz val="8"/>
            <rFont val="Arial"/>
            <family val="2"/>
          </rPr>
          <t>#7.4. # #</t>
        </r>
      </text>
    </comment>
    <comment ref="H65" authorId="0">
      <text>
        <r>
          <rPr>
            <sz val="8"/>
            <rFont val="Arial"/>
            <family val="2"/>
          </rPr>
          <t>0*0/100</t>
        </r>
      </text>
    </comment>
    <comment ref="J65" authorId="0">
      <text>
        <r>
          <rPr>
            <sz val="8"/>
            <rFont val="Arial"/>
            <family val="2"/>
          </rPr>
          <t>0*0/100</t>
        </r>
      </text>
    </comment>
    <comment ref="B66" authorId="0">
      <text>
        <r>
          <rPr>
            <sz val="8"/>
            <rFont val="Arial"/>
            <family val="2"/>
          </rPr>
          <t>#7.5. # #</t>
        </r>
      </text>
    </comment>
    <comment ref="H66" authorId="0">
      <text>
        <r>
          <rPr>
            <sz val="8"/>
            <rFont val="Arial"/>
            <family val="2"/>
          </rPr>
          <t>0*0/100</t>
        </r>
      </text>
    </comment>
    <comment ref="I66" authorId="0">
      <text>
        <r>
          <rPr>
            <sz val="8"/>
            <rFont val="Arial"/>
            <family val="2"/>
          </rPr>
          <t>0*0/100</t>
        </r>
      </text>
    </comment>
    <comment ref="J66" authorId="0">
      <text>
        <r>
          <rPr>
            <sz val="8"/>
            <rFont val="Arial"/>
            <family val="2"/>
          </rPr>
          <t>0*0/100</t>
        </r>
      </text>
    </comment>
    <comment ref="B67" authorId="0">
      <text>
        <r>
          <rPr>
            <sz val="8"/>
            <rFont val="Arial"/>
            <family val="2"/>
          </rPr>
          <t># # #</t>
        </r>
      </text>
    </comment>
    <comment ref="B68" authorId="0">
      <text>
        <r>
          <rPr>
            <sz val="8"/>
            <rFont val="Arial"/>
            <family val="2"/>
          </rPr>
          <t>#1.2. # #</t>
        </r>
      </text>
    </comment>
    <comment ref="B69" authorId="0">
      <text>
        <r>
          <rPr>
            <sz val="8"/>
            <rFont val="Arial"/>
            <family val="2"/>
          </rPr>
          <t>#1.2.1. # #</t>
        </r>
      </text>
    </comment>
    <comment ref="B70" authorId="0">
      <text>
        <r>
          <rPr>
            <sz val="8"/>
            <rFont val="Arial"/>
            <family val="2"/>
          </rPr>
          <t>#1.2.1.1. # #</t>
        </r>
      </text>
    </comment>
    <comment ref="B71" authorId="0">
      <text>
        <r>
          <rPr>
            <sz val="8"/>
            <rFont val="Arial"/>
            <family val="2"/>
          </rPr>
          <t>#1.2.1.2. # #</t>
        </r>
      </text>
    </comment>
    <comment ref="B72" authorId="0">
      <text>
        <r>
          <rPr>
            <sz val="8"/>
            <rFont val="Arial"/>
            <family val="2"/>
          </rPr>
          <t># # #</t>
        </r>
      </text>
    </comment>
    <comment ref="B73" authorId="0">
      <text>
        <r>
          <rPr>
            <sz val="8"/>
            <rFont val="Arial"/>
            <family val="2"/>
          </rPr>
          <t>#1.2.2. # #</t>
        </r>
      </text>
    </comment>
    <comment ref="B74" authorId="0">
      <text>
        <r>
          <rPr>
            <sz val="8"/>
            <rFont val="Arial"/>
            <family val="2"/>
          </rPr>
          <t>#1.2.2.1 # #</t>
        </r>
      </text>
    </comment>
    <comment ref="B75" authorId="0">
      <text>
        <r>
          <rPr>
            <sz val="8"/>
            <rFont val="Arial"/>
            <family val="2"/>
          </rPr>
          <t>#1.2.2.2 # #</t>
        </r>
      </text>
    </comment>
    <comment ref="B76" authorId="0">
      <text>
        <r>
          <rPr>
            <sz val="8"/>
            <rFont val="Arial"/>
            <family val="2"/>
          </rPr>
          <t># # #</t>
        </r>
      </text>
    </comment>
    <comment ref="B77" authorId="0">
      <text>
        <r>
          <rPr>
            <sz val="8"/>
            <rFont val="Arial"/>
            <family val="2"/>
          </rPr>
          <t>#3. # #</t>
        </r>
      </text>
    </comment>
    <comment ref="B78" authorId="0">
      <text>
        <r>
          <rPr>
            <sz val="8"/>
            <rFont val="Arial"/>
            <family val="2"/>
          </rPr>
          <t>#3.3. # #</t>
        </r>
      </text>
    </comment>
    <comment ref="B79" authorId="0">
      <text>
        <r>
          <rPr>
            <sz val="8"/>
            <rFont val="Arial"/>
            <family val="2"/>
          </rPr>
          <t>#3.2. # #</t>
        </r>
      </text>
    </comment>
    <comment ref="B80" authorId="0">
      <text>
        <r>
          <rPr>
            <sz val="8"/>
            <rFont val="Arial"/>
            <family val="2"/>
          </rPr>
          <t>#3.1. # #</t>
        </r>
      </text>
    </comment>
    <comment ref="B81" authorId="0">
      <text>
        <r>
          <rPr>
            <sz val="8"/>
            <rFont val="Arial"/>
            <family val="2"/>
          </rPr>
          <t># # #</t>
        </r>
      </text>
    </comment>
    <comment ref="B82" authorId="0">
      <text>
        <r>
          <rPr>
            <sz val="8"/>
            <rFont val="Arial"/>
            <family val="2"/>
          </rPr>
          <t>#2.1. # #</t>
        </r>
      </text>
    </comment>
    <comment ref="B83" authorId="0">
      <text>
        <r>
          <rPr>
            <sz val="8"/>
            <rFont val="Arial"/>
            <family val="2"/>
          </rPr>
          <t># # #</t>
        </r>
      </text>
    </comment>
    <comment ref="B84" authorId="0">
      <text>
        <r>
          <rPr>
            <sz val="8"/>
            <rFont val="Arial"/>
            <family val="2"/>
          </rPr>
          <t>#2.3. # #</t>
        </r>
      </text>
    </comment>
    <comment ref="B85" authorId="0">
      <text>
        <r>
          <rPr>
            <sz val="8"/>
            <rFont val="Arial"/>
            <family val="2"/>
          </rPr>
          <t>#1.1. # #</t>
        </r>
      </text>
    </comment>
    <comment ref="B86" authorId="0">
      <text>
        <r>
          <rPr>
            <sz val="8"/>
            <rFont val="Arial"/>
            <family val="2"/>
          </rPr>
          <t># # #</t>
        </r>
      </text>
    </comment>
    <comment ref="B87" authorId="0">
      <text>
        <r>
          <rPr>
            <sz val="8"/>
            <rFont val="Arial"/>
            <family val="2"/>
          </rPr>
          <t>#2.2. # #</t>
        </r>
      </text>
    </comment>
    <comment ref="B88" authorId="0">
      <text>
        <r>
          <rPr>
            <sz val="8"/>
            <rFont val="Arial"/>
            <family val="2"/>
          </rPr>
          <t>#1.3. # #</t>
        </r>
      </text>
    </comment>
    <comment ref="B89" authorId="0">
      <text>
        <r>
          <rPr>
            <sz val="8"/>
            <rFont val="Arial"/>
            <family val="2"/>
          </rPr>
          <t># # #</t>
        </r>
      </text>
    </comment>
    <comment ref="B90" authorId="0">
      <text>
        <r>
          <rPr>
            <sz val="8"/>
            <rFont val="Arial"/>
            <family val="2"/>
          </rPr>
          <t># # #</t>
        </r>
      </text>
    </comment>
    <comment ref="B91" authorId="0">
      <text>
        <r>
          <rPr>
            <sz val="8"/>
            <rFont val="Arial"/>
            <family val="2"/>
          </rPr>
          <t># # #</t>
        </r>
      </text>
    </comment>
    <comment ref="B92" authorId="0">
      <text>
        <r>
          <rPr>
            <sz val="8"/>
            <rFont val="Arial"/>
            <family val="2"/>
          </rPr>
          <t>#9.1. # #</t>
        </r>
      </text>
    </comment>
    <comment ref="B93" authorId="0">
      <text>
        <r>
          <rPr>
            <sz val="8"/>
            <rFont val="Arial"/>
            <family val="2"/>
          </rPr>
          <t># # #</t>
        </r>
      </text>
    </comment>
    <comment ref="B94" authorId="0">
      <text>
        <r>
          <rPr>
            <sz val="8"/>
            <rFont val="Arial"/>
            <family val="2"/>
          </rPr>
          <t># # #</t>
        </r>
      </text>
    </comment>
    <comment ref="B95" authorId="0">
      <text>
        <r>
          <rPr>
            <sz val="8"/>
            <rFont val="Arial"/>
            <family val="2"/>
          </rPr>
          <t># # #</t>
        </r>
      </text>
    </comment>
    <comment ref="B96" authorId="0">
      <text>
        <r>
          <rPr>
            <sz val="8"/>
            <rFont val="Arial"/>
            <family val="2"/>
          </rPr>
          <t># # #</t>
        </r>
      </text>
    </comment>
    <comment ref="B97" authorId="0">
      <text>
        <r>
          <rPr>
            <sz val="8"/>
            <rFont val="Arial"/>
            <family val="2"/>
          </rPr>
          <t># # #</t>
        </r>
      </text>
    </comment>
    <comment ref="B98" authorId="0">
      <text>
        <r>
          <rPr>
            <sz val="8"/>
            <rFont val="Arial"/>
            <family val="2"/>
          </rPr>
          <t># # #</t>
        </r>
      </text>
    </comment>
    <comment ref="B99" authorId="0">
      <text>
        <r>
          <rPr>
            <sz val="8"/>
            <rFont val="Arial"/>
            <family val="2"/>
          </rPr>
          <t>#9.4.2. # #</t>
        </r>
      </text>
    </comment>
    <comment ref="B100" authorId="0">
      <text>
        <r>
          <rPr>
            <sz val="8"/>
            <rFont val="Arial"/>
            <family val="2"/>
          </rPr>
          <t>#9.4.3. # #</t>
        </r>
      </text>
    </comment>
    <comment ref="B101" authorId="0">
      <text>
        <r>
          <rPr>
            <sz val="8"/>
            <rFont val="Arial"/>
            <family val="2"/>
          </rPr>
          <t># # #</t>
        </r>
      </text>
    </comment>
    <comment ref="B102" authorId="0">
      <text>
        <r>
          <rPr>
            <sz val="8"/>
            <rFont val="Arial"/>
            <family val="2"/>
          </rPr>
          <t># # #</t>
        </r>
      </text>
    </comment>
    <comment ref="B103" authorId="0">
      <text>
        <r>
          <rPr>
            <sz val="8"/>
            <rFont val="Arial"/>
            <family val="2"/>
          </rPr>
          <t># # #</t>
        </r>
      </text>
    </comment>
    <comment ref="B104" authorId="0">
      <text>
        <r>
          <rPr>
            <sz val="8"/>
            <rFont val="Arial"/>
            <family val="2"/>
          </rPr>
          <t># # #</t>
        </r>
      </text>
    </comment>
    <comment ref="B105" authorId="0">
      <text>
        <r>
          <rPr>
            <sz val="8"/>
            <rFont val="Arial"/>
            <family val="2"/>
          </rPr>
          <t># # #</t>
        </r>
      </text>
    </comment>
    <comment ref="B106" authorId="0">
      <text>
        <r>
          <rPr>
            <sz val="8"/>
            <rFont val="Arial"/>
            <family val="2"/>
          </rPr>
          <t>#10.9. # #</t>
        </r>
      </text>
    </comment>
    <comment ref="B107" authorId="0">
      <text>
        <r>
          <rPr>
            <sz val="8"/>
            <rFont val="Arial"/>
            <family val="2"/>
          </rPr>
          <t># # #</t>
        </r>
      </text>
    </comment>
    <comment ref="B108" authorId="0">
      <text>
        <r>
          <rPr>
            <sz val="8"/>
            <rFont val="Arial"/>
            <family val="2"/>
          </rPr>
          <t># # #</t>
        </r>
      </text>
    </comment>
    <comment ref="B109" authorId="0">
      <text>
        <r>
          <rPr>
            <sz val="8"/>
            <rFont val="Arial"/>
            <family val="2"/>
          </rPr>
          <t>#9.4.1. # #</t>
        </r>
      </text>
    </comment>
    <comment ref="B110" authorId="0">
      <text>
        <r>
          <rPr>
            <sz val="8"/>
            <rFont val="Arial"/>
            <family val="2"/>
          </rPr>
          <t># # #</t>
        </r>
      </text>
    </comment>
    <comment ref="B111" authorId="0">
      <text>
        <r>
          <rPr>
            <sz val="8"/>
            <rFont val="Arial"/>
            <family val="2"/>
          </rPr>
          <t>#9.9.1. # #</t>
        </r>
      </text>
    </comment>
    <comment ref="B112" authorId="0">
      <text>
        <r>
          <rPr>
            <sz val="8"/>
            <rFont val="Arial"/>
            <family val="2"/>
          </rPr>
          <t>#9.8. # #</t>
        </r>
      </text>
    </comment>
    <comment ref="B113" authorId="0">
      <text>
        <r>
          <rPr>
            <sz val="8"/>
            <rFont val="Arial"/>
            <family val="2"/>
          </rPr>
          <t># # #</t>
        </r>
      </text>
    </comment>
    <comment ref="B114" authorId="0">
      <text>
        <r>
          <rPr>
            <sz val="8"/>
            <rFont val="Arial"/>
            <family val="2"/>
          </rPr>
          <t># # #</t>
        </r>
      </text>
    </comment>
    <comment ref="B115" authorId="0">
      <text>
        <r>
          <rPr>
            <sz val="8"/>
            <rFont val="Arial"/>
            <family val="2"/>
          </rPr>
          <t>#8.1. # #</t>
        </r>
      </text>
    </comment>
    <comment ref="B116" authorId="0">
      <text>
        <r>
          <rPr>
            <sz val="8"/>
            <rFont val="Arial"/>
            <family val="2"/>
          </rPr>
          <t># # #</t>
        </r>
      </text>
    </comment>
    <comment ref="B117" authorId="0">
      <text>
        <r>
          <rPr>
            <sz val="8"/>
            <rFont val="Arial"/>
            <family val="2"/>
          </rPr>
          <t>#8.2. # #</t>
        </r>
      </text>
    </comment>
    <comment ref="B118" authorId="0">
      <text>
        <r>
          <rPr>
            <sz val="8"/>
            <rFont val="Arial"/>
            <family val="2"/>
          </rPr>
          <t># # #</t>
        </r>
      </text>
    </comment>
    <comment ref="B119" authorId="0">
      <text>
        <r>
          <rPr>
            <sz val="8"/>
            <rFont val="Arial"/>
            <family val="2"/>
          </rPr>
          <t>#9.4. # #</t>
        </r>
      </text>
    </comment>
    <comment ref="B120" authorId="0">
      <text>
        <r>
          <rPr>
            <sz val="8"/>
            <rFont val="Arial"/>
            <family val="2"/>
          </rPr>
          <t>#9.3. # #</t>
        </r>
      </text>
    </comment>
    <comment ref="B121" authorId="0">
      <text>
        <r>
          <rPr>
            <sz val="8"/>
            <rFont val="Arial"/>
            <family val="2"/>
          </rPr>
          <t># # #</t>
        </r>
      </text>
    </comment>
    <comment ref="B122" authorId="0">
      <text>
        <r>
          <rPr>
            <sz val="8"/>
            <rFont val="Arial"/>
            <family val="2"/>
          </rPr>
          <t># # #</t>
        </r>
      </text>
    </comment>
    <comment ref="B123" authorId="0">
      <text>
        <r>
          <rPr>
            <sz val="8"/>
            <rFont val="Arial"/>
            <family val="2"/>
          </rPr>
          <t>#13.5.3. # #</t>
        </r>
      </text>
    </comment>
    <comment ref="B124" authorId="0">
      <text>
        <r>
          <rPr>
            <sz val="8"/>
            <rFont val="Arial"/>
            <family val="2"/>
          </rPr>
          <t>#13.5.2. # #</t>
        </r>
      </text>
    </comment>
    <comment ref="B125" authorId="0">
      <text>
        <r>
          <rPr>
            <sz val="8"/>
            <rFont val="Arial"/>
            <family val="2"/>
          </rPr>
          <t>#9.7. # #</t>
        </r>
      </text>
    </comment>
    <comment ref="B126" authorId="0">
      <text>
        <r>
          <rPr>
            <sz val="8"/>
            <rFont val="Arial"/>
            <family val="2"/>
          </rPr>
          <t># # #</t>
        </r>
      </text>
    </comment>
    <comment ref="B127" authorId="0">
      <text>
        <r>
          <rPr>
            <sz val="8"/>
            <rFont val="Arial"/>
            <family val="2"/>
          </rPr>
          <t># # #</t>
        </r>
      </text>
    </comment>
    <comment ref="B128" authorId="0">
      <text>
        <r>
          <rPr>
            <sz val="8"/>
            <rFont val="Arial"/>
            <family val="2"/>
          </rPr>
          <t># # #</t>
        </r>
      </text>
    </comment>
    <comment ref="B129" authorId="0">
      <text>
        <r>
          <rPr>
            <sz val="8"/>
            <rFont val="Arial"/>
            <family val="2"/>
          </rPr>
          <t># # #</t>
        </r>
      </text>
    </comment>
    <comment ref="B130" authorId="0">
      <text>
        <r>
          <rPr>
            <sz val="8"/>
            <rFont val="Arial"/>
            <family val="2"/>
          </rPr>
          <t># # #</t>
        </r>
      </text>
    </comment>
    <comment ref="B131" authorId="0">
      <text>
        <r>
          <rPr>
            <sz val="8"/>
            <rFont val="Arial"/>
            <family val="2"/>
          </rPr>
          <t>#8. # #</t>
        </r>
      </text>
    </comment>
    <comment ref="B132" authorId="0">
      <text>
        <r>
          <rPr>
            <sz val="8"/>
            <rFont val="Arial"/>
            <family val="2"/>
          </rPr>
          <t>#9.9.2. # #</t>
        </r>
      </text>
    </comment>
    <comment ref="B133" authorId="0">
      <text>
        <r>
          <rPr>
            <sz val="8"/>
            <rFont val="Arial"/>
            <family val="2"/>
          </rPr>
          <t># # #</t>
        </r>
      </text>
    </comment>
    <comment ref="B134" authorId="0">
      <text>
        <r>
          <rPr>
            <sz val="8"/>
            <rFont val="Arial"/>
            <family val="2"/>
          </rPr>
          <t>#10. # #</t>
        </r>
      </text>
    </comment>
    <comment ref="B135" authorId="0">
      <text>
        <r>
          <rPr>
            <sz val="8"/>
            <rFont val="Arial"/>
            <family val="2"/>
          </rPr>
          <t>#11. # #</t>
        </r>
      </text>
    </comment>
    <comment ref="B137" authorId="0">
      <text>
        <r>
          <rPr>
            <sz val="8"/>
            <rFont val="Arial"/>
            <family val="2"/>
          </rPr>
          <t># # #</t>
        </r>
      </text>
    </comment>
    <comment ref="B138" authorId="0">
      <text>
        <r>
          <rPr>
            <sz val="8"/>
            <rFont val="Arial"/>
            <family val="2"/>
          </rPr>
          <t># # #</t>
        </r>
      </text>
    </comment>
    <comment ref="B139" authorId="0">
      <text>
        <r>
          <rPr>
            <sz val="8"/>
            <rFont val="Arial"/>
            <family val="2"/>
          </rPr>
          <t>#13.4. # #</t>
        </r>
      </text>
    </comment>
    <comment ref="H139" authorId="0">
      <text>
        <r>
          <rPr>
            <sz val="8"/>
            <rFont val="Arial"/>
            <family val="2"/>
          </rPr>
          <t>0*0/(100-(0/(1-0/100)))</t>
        </r>
      </text>
    </comment>
    <comment ref="I139" authorId="0">
      <text>
        <r>
          <rPr>
            <sz val="8"/>
            <rFont val="Arial"/>
            <family val="2"/>
          </rPr>
          <t>0*0/(100-(0/(1-0/100)))</t>
        </r>
      </text>
    </comment>
    <comment ref="J139" authorId="0">
      <text>
        <r>
          <rPr>
            <sz val="8"/>
            <rFont val="Arial"/>
            <family val="2"/>
          </rPr>
          <t>0*0/(100-(0/(1-0/100)))</t>
        </r>
      </text>
    </comment>
    <comment ref="B140" authorId="0">
      <text>
        <r>
          <rPr>
            <sz val="8"/>
            <rFont val="Arial"/>
            <family val="2"/>
          </rPr>
          <t># # #</t>
        </r>
      </text>
    </comment>
    <comment ref="B141" authorId="0">
      <text>
        <r>
          <rPr>
            <sz val="8"/>
            <rFont val="Arial"/>
            <family val="2"/>
          </rPr>
          <t># # #</t>
        </r>
      </text>
    </comment>
    <comment ref="H141" authorId="0">
      <text>
        <r>
          <rPr>
            <sz val="8"/>
            <rFont val="Arial"/>
            <family val="2"/>
          </rPr>
          <t>((0-0-0-0-0-0)*0)/100</t>
        </r>
      </text>
    </comment>
    <comment ref="I141" authorId="0">
      <text>
        <r>
          <rPr>
            <sz val="8"/>
            <rFont val="Arial"/>
            <family val="2"/>
          </rPr>
          <t>((0-0-0-0-0-0)*0)/100</t>
        </r>
      </text>
    </comment>
    <comment ref="J141" authorId="0">
      <text>
        <r>
          <rPr>
            <sz val="8"/>
            <rFont val="Arial"/>
            <family val="2"/>
          </rPr>
          <t>((0-0-0-0-0-0)*0)/100</t>
        </r>
      </text>
    </comment>
    <comment ref="B142" authorId="0">
      <text>
        <r>
          <rPr>
            <sz val="8"/>
            <rFont val="Arial"/>
            <family val="2"/>
          </rPr>
          <t># # #</t>
        </r>
      </text>
    </comment>
    <comment ref="B143" authorId="0">
      <text>
        <r>
          <rPr>
            <sz val="8"/>
            <rFont val="Arial"/>
            <family val="2"/>
          </rPr>
          <t># # #</t>
        </r>
      </text>
    </comment>
    <comment ref="B144" authorId="0">
      <text>
        <r>
          <rPr>
            <sz val="8"/>
            <rFont val="Arial"/>
            <family val="2"/>
          </rPr>
          <t>#9.20. # #</t>
        </r>
      </text>
    </comment>
    <comment ref="B145" authorId="0">
      <text>
        <r>
          <rPr>
            <sz val="8"/>
            <rFont val="Arial"/>
            <family val="2"/>
          </rPr>
          <t>#13.1 # #</t>
        </r>
      </text>
    </comment>
    <comment ref="B146" authorId="0">
      <text>
        <r>
          <rPr>
            <sz val="8"/>
            <rFont val="Arial"/>
            <family val="2"/>
          </rPr>
          <t># # #</t>
        </r>
      </text>
    </comment>
    <comment ref="B147" authorId="0">
      <text>
        <r>
          <rPr>
            <sz val="8"/>
            <rFont val="Arial"/>
            <family val="2"/>
          </rPr>
          <t># # #</t>
        </r>
      </text>
    </comment>
    <comment ref="B148" authorId="0">
      <text>
        <r>
          <rPr>
            <sz val="8"/>
            <rFont val="Arial"/>
            <family val="2"/>
          </rPr>
          <t>#13.6. # #</t>
        </r>
      </text>
    </comment>
    <comment ref="B149" authorId="0">
      <text>
        <r>
          <rPr>
            <sz val="8"/>
            <rFont val="Arial"/>
            <family val="2"/>
          </rPr>
          <t># # #</t>
        </r>
      </text>
    </comment>
    <comment ref="B150" authorId="0">
      <text>
        <r>
          <rPr>
            <sz val="8"/>
            <rFont val="Arial"/>
            <family val="2"/>
          </rPr>
          <t>#7.0. # #</t>
        </r>
      </text>
    </comment>
    <comment ref="B151" authorId="0">
      <text>
        <r>
          <rPr>
            <sz val="8"/>
            <rFont val="Arial"/>
            <family val="2"/>
          </rPr>
          <t># # #</t>
        </r>
      </text>
    </comment>
    <comment ref="B152" authorId="0">
      <text>
        <r>
          <rPr>
            <sz val="8"/>
            <rFont val="Arial"/>
            <family val="2"/>
          </rPr>
          <t># # #</t>
        </r>
      </text>
    </comment>
    <comment ref="B153" authorId="0">
      <text>
        <r>
          <rPr>
            <sz val="8"/>
            <rFont val="Arial"/>
            <family val="2"/>
          </rPr>
          <t># # #</t>
        </r>
      </text>
    </comment>
    <comment ref="B154" authorId="0">
      <text>
        <r>
          <rPr>
            <sz val="8"/>
            <rFont val="Arial"/>
            <family val="2"/>
          </rPr>
          <t># # #</t>
        </r>
      </text>
    </comment>
    <comment ref="B155" authorId="0">
      <text>
        <r>
          <rPr>
            <sz val="8"/>
            <rFont val="Arial"/>
            <family val="2"/>
          </rPr>
          <t># # #</t>
        </r>
      </text>
    </comment>
    <comment ref="B156" authorId="0">
      <text>
        <r>
          <rPr>
            <sz val="8"/>
            <rFont val="Arial"/>
            <family val="2"/>
          </rPr>
          <t>#22. # #</t>
        </r>
      </text>
    </comment>
    <comment ref="B157" authorId="0">
      <text>
        <r>
          <rPr>
            <sz val="8"/>
            <rFont val="Arial"/>
            <family val="2"/>
          </rPr>
          <t>#23. # #</t>
        </r>
      </text>
    </comment>
    <comment ref="B158" authorId="0">
      <text>
        <r>
          <rPr>
            <sz val="8"/>
            <rFont val="Arial"/>
            <family val="2"/>
          </rPr>
          <t>#24. # #</t>
        </r>
      </text>
    </comment>
    <comment ref="B159" authorId="0">
      <text>
        <r>
          <rPr>
            <sz val="8"/>
            <rFont val="Arial"/>
            <family val="2"/>
          </rPr>
          <t>#25. # #</t>
        </r>
      </text>
    </comment>
    <comment ref="B160" authorId="0">
      <text>
        <r>
          <rPr>
            <sz val="8"/>
            <rFont val="Arial"/>
            <family val="2"/>
          </rPr>
          <t>#15. # #</t>
        </r>
      </text>
    </comment>
    <comment ref="B161" authorId="0">
      <text>
        <r>
          <rPr>
            <sz val="8"/>
            <rFont val="Arial"/>
            <family val="2"/>
          </rPr>
          <t>#20. # #</t>
        </r>
      </text>
    </comment>
    <comment ref="B162" authorId="0">
      <text>
        <r>
          <rPr>
            <sz val="8"/>
            <rFont val="Arial"/>
            <family val="2"/>
          </rPr>
          <t>#14. # #</t>
        </r>
      </text>
    </comment>
    <comment ref="H164" authorId="0">
      <text>
        <r>
          <rPr>
            <sz val="8"/>
            <rFont val="Arial"/>
            <family val="2"/>
          </rPr>
          <t>(8*1)+(9*1)+(62*1)+(63*1)+(64*1)+(65*1)+(66*1)+(113*1)+(115*1)+(117*1)+(119*1)+(120*1)+(121*1)+(123*1)+(124*1)+(125*1)+(126*1)+(127*1)+(128*1)+(129*1)+(132*1)+(133*1)+(134*1)+</t>
        </r>
      </text>
    </comment>
    <comment ref="I164" authorId="0">
      <text>
        <r>
          <rPr>
            <sz val="8"/>
            <rFont val="Arial"/>
            <family val="2"/>
          </rPr>
          <t>(8*1)+(9*1)+(62*1)+(63*1)+(64*1)+(65*1)+(66*1)+(113*1)+(115*1)+(117*1)+(119*1)+(120*1)+(121*1)+(123*1)+(124*1)+(125*1)+(126*1)+(127*1)+(128*1)+(129*1)+(132*1)+(133*1)+(134*1)+</t>
        </r>
      </text>
    </comment>
    <comment ref="J164" authorId="0">
      <text>
        <r>
          <rPr>
            <sz val="8"/>
            <rFont val="Arial"/>
            <family val="2"/>
          </rPr>
          <t>(8*1)+(9*1)+(62*1)+(63*1)+(64*1)+(65*1)+(66*1)+(113*1)+(115*1)+(117*1)+(119*1)+(120*1)+(121*1)+(123*1)+(124*1)+(125*1)+(126*1)+(127*1)+(128*1)+(129*1)+(132*1)+(133*1)+(134*1)+</t>
        </r>
      </text>
    </comment>
    <comment ref="H165" authorId="0">
      <text>
        <r>
          <rPr>
            <sz val="8"/>
            <rFont val="Arial"/>
            <family val="2"/>
          </rPr>
          <t>(41*1)+(45*1)+(49*1)+(53*1)+(57*1)+(81*1)+(89*1)+(90*1)+(95*1)+(108*1)+(109*1)+(110*1)+(111*1)+(112*1)+(116*1)+</t>
        </r>
      </text>
    </comment>
    <comment ref="I165" authorId="0">
      <text>
        <r>
          <rPr>
            <sz val="8"/>
            <rFont val="Arial"/>
            <family val="2"/>
          </rPr>
          <t>(41*1)+(45*1)+(49*1)+(53*1)+(57*1)+(81*1)+(89*1)+(90*1)+(95*1)+(108*1)+(109*1)+(110*1)+(111*1)+(112*1)+(116*1)+</t>
        </r>
      </text>
    </comment>
    <comment ref="J165" authorId="0">
      <text>
        <r>
          <rPr>
            <sz val="8"/>
            <rFont val="Arial"/>
            <family val="2"/>
          </rPr>
          <t>(41*1)+(45*1)+(49*1)+(53*1)+(57*1)+(81*1)+(89*1)+(90*1)+(95*1)+(108*1)+(109*1)+(110*1)+(111*1)+(112*1)+(116*1)+</t>
        </r>
      </text>
    </comment>
    <comment ref="H166" authorId="0">
      <text>
        <r>
          <rPr>
            <sz val="8"/>
            <rFont val="Arial"/>
            <family val="2"/>
          </rPr>
          <t>(14*1)+(20*1)+(21*1)+(22*1)+(23*1)+(24*1)+(26*1)+(28*1)+(68*1)+(72*1)+(76*1)+</t>
        </r>
      </text>
    </comment>
    <comment ref="I166" authorId="0">
      <text>
        <r>
          <rPr>
            <sz val="8"/>
            <rFont val="Arial"/>
            <family val="2"/>
          </rPr>
          <t>(14*1)+(20*1)+(21*1)+(22*1)+(23*1)+(24*1)+(26*1)+(28*1)+(68*1)+(72*1)+(76*1)+</t>
        </r>
      </text>
    </comment>
    <comment ref="J166" authorId="0">
      <text>
        <r>
          <rPr>
            <sz val="8"/>
            <rFont val="Arial"/>
            <family val="2"/>
          </rPr>
          <t>(14*1)+(20*1)+(21*1)+(22*1)+(23*1)+(24*1)+(26*1)+(28*1)+(68*1)+(72*1)+(76*1)+</t>
        </r>
      </text>
    </comment>
    <comment ref="H167" authorId="0">
      <text>
        <r>
          <rPr>
            <sz val="8"/>
            <rFont val="Arial"/>
            <family val="2"/>
          </rPr>
          <t>(136*1)+</t>
        </r>
      </text>
    </comment>
    <comment ref="I167" authorId="0">
      <text>
        <r>
          <rPr>
            <sz val="8"/>
            <rFont val="Arial"/>
            <family val="2"/>
          </rPr>
          <t>(136*1)+</t>
        </r>
      </text>
    </comment>
    <comment ref="J167" authorId="0">
      <text>
        <r>
          <rPr>
            <sz val="8"/>
            <rFont val="Arial"/>
            <family val="2"/>
          </rPr>
          <t>(136*1)+</t>
        </r>
      </text>
    </comment>
    <comment ref="E64" authorId="0">
      <text>
        <r>
          <rPr>
            <sz val="8"/>
            <rFont val="Arial"/>
            <family val="2"/>
          </rPr>
          <t>0*0/100</t>
        </r>
      </text>
    </comment>
    <comment ref="E63" authorId="0">
      <text>
        <r>
          <rPr>
            <sz val="8"/>
            <rFont val="Arial"/>
            <family val="2"/>
          </rPr>
          <t>0*0/100</t>
        </r>
      </text>
    </comment>
    <comment ref="I65" authorId="0">
      <text>
        <r>
          <rPr>
            <sz val="8"/>
            <rFont val="Arial"/>
            <family val="2"/>
          </rPr>
          <t>0*0/100</t>
        </r>
      </text>
    </comment>
    <comment ref="H63" authorId="0">
      <text>
        <r>
          <rPr>
            <sz val="8"/>
            <rFont val="Arial"/>
            <family val="2"/>
          </rPr>
          <t>0*0/100</t>
        </r>
      </text>
    </comment>
  </commentList>
</comments>
</file>

<file path=xl/sharedStrings.xml><?xml version="1.0" encoding="utf-8"?>
<sst xmlns="http://schemas.openxmlformats.org/spreadsheetml/2006/main" count="529" uniqueCount="359">
  <si>
    <t>№</t>
  </si>
  <si>
    <t>Статья расхода</t>
  </si>
  <si>
    <t>Ед.Изм.</t>
  </si>
  <si>
    <t>Передача</t>
  </si>
  <si>
    <t>Производство</t>
  </si>
  <si>
    <t>Всего</t>
  </si>
  <si>
    <t>Теплоэнергия</t>
  </si>
  <si>
    <t>руб/Гкал</t>
  </si>
  <si>
    <t>НВВ</t>
  </si>
  <si>
    <t>Итого расходов</t>
  </si>
  <si>
    <t>тыс. руб.</t>
  </si>
  <si>
    <t>Налог на прибыль (нерассчетная)</t>
  </si>
  <si>
    <t>Налог на прибыль</t>
  </si>
  <si>
    <t>тыс.руб.</t>
  </si>
  <si>
    <t>Налог по упрощённой системе налогообложения</t>
  </si>
  <si>
    <t>31.1</t>
  </si>
  <si>
    <t>Итого расходов (без налога на прибыль)</t>
  </si>
  <si>
    <t>Стоимость натурального топлива с учётом транспортировки (перевозки) (топливо на технологические цели)</t>
  </si>
  <si>
    <t>Газ</t>
  </si>
  <si>
    <t>4.2</t>
  </si>
  <si>
    <t>Газ природный</t>
  </si>
  <si>
    <t>4.30</t>
  </si>
  <si>
    <t>Расчетные данные</t>
  </si>
  <si>
    <t>4.2.1</t>
  </si>
  <si>
    <t>Удельный расход условного топлива</t>
  </si>
  <si>
    <t>кг ут Гкал</t>
  </si>
  <si>
    <t>4.2.2</t>
  </si>
  <si>
    <t>Калорийный эквивалент</t>
  </si>
  <si>
    <t>4.2.3</t>
  </si>
  <si>
    <t>Объем</t>
  </si>
  <si>
    <t>тыс. м куб.</t>
  </si>
  <si>
    <t>4.2.4</t>
  </si>
  <si>
    <t>Цена</t>
  </si>
  <si>
    <t>руб./тыс. м3</t>
  </si>
  <si>
    <t>4.4</t>
  </si>
  <si>
    <t>Мазут</t>
  </si>
  <si>
    <t>4.6</t>
  </si>
  <si>
    <t>Дизельное топливо</t>
  </si>
  <si>
    <t>4.7</t>
  </si>
  <si>
    <t>Дрова</t>
  </si>
  <si>
    <t>4.8</t>
  </si>
  <si>
    <t>Щепа</t>
  </si>
  <si>
    <t>4.13</t>
  </si>
  <si>
    <t>Электроэнергия</t>
  </si>
  <si>
    <t>4.13.1</t>
  </si>
  <si>
    <t>объём энергии</t>
  </si>
  <si>
    <t>тыс.кВт*ч</t>
  </si>
  <si>
    <t>4.1</t>
  </si>
  <si>
    <t>Уголь</t>
  </si>
  <si>
    <t>Нормативный запас топлива</t>
  </si>
  <si>
    <t>т</t>
  </si>
  <si>
    <t>Энергия, в том числе</t>
  </si>
  <si>
    <t>5.3.0.</t>
  </si>
  <si>
    <t>Затраты на покупную мощность</t>
  </si>
  <si>
    <t>5.3.1</t>
  </si>
  <si>
    <t>руб./кВт*мес.</t>
  </si>
  <si>
    <t>5.3.2</t>
  </si>
  <si>
    <t>МВт</t>
  </si>
  <si>
    <t>5.2.0</t>
  </si>
  <si>
    <t>затраты на покупную электрическую энергию</t>
  </si>
  <si>
    <t>5.2</t>
  </si>
  <si>
    <t>Затраты на покупную электрическую энергию</t>
  </si>
  <si>
    <t>5.2.1.1</t>
  </si>
  <si>
    <t>Удельный расход электрической энергии</t>
  </si>
  <si>
    <t>кВт*ч/Гкал</t>
  </si>
  <si>
    <t>5.2.1</t>
  </si>
  <si>
    <t>тыс.кВт*час</t>
  </si>
  <si>
    <t>5.2.2</t>
  </si>
  <si>
    <t>тариф на энергию</t>
  </si>
  <si>
    <t>руб./кВт*ч</t>
  </si>
  <si>
    <t>5.1.0</t>
  </si>
  <si>
    <t>затраты на покупную тепловую энергию</t>
  </si>
  <si>
    <t>5.1.2</t>
  </si>
  <si>
    <t>Тариф на тепловую энергию</t>
  </si>
  <si>
    <t>руб./Гкал</t>
  </si>
  <si>
    <t>5.1.1</t>
  </si>
  <si>
    <t>тыс. Гкал</t>
  </si>
  <si>
    <t>Затраты на оплату труда</t>
  </si>
  <si>
    <t>6.1</t>
  </si>
  <si>
    <t>оплата труда основных производственных рабочих</t>
  </si>
  <si>
    <t>6.1.1</t>
  </si>
  <si>
    <t>среднемесячная оплата труда основных производственных рабочих</t>
  </si>
  <si>
    <t>руб./мес.</t>
  </si>
  <si>
    <t>6.1.2</t>
  </si>
  <si>
    <t>численность основного производственного персонала, относимого на регулируемый вид деятельности</t>
  </si>
  <si>
    <t>ед.</t>
  </si>
  <si>
    <t>6.1.6</t>
  </si>
  <si>
    <t>Количество месяцев</t>
  </si>
  <si>
    <t>мес.</t>
  </si>
  <si>
    <t>6.2</t>
  </si>
  <si>
    <t>оплата труда ремонтного персонала</t>
  </si>
  <si>
    <t>6.2.1</t>
  </si>
  <si>
    <t>среднемесячная оплата труда ремонтного персонала</t>
  </si>
  <si>
    <t>6.2.2</t>
  </si>
  <si>
    <t>численность ремонтного персонала, относимого на регулируемый вид деятельности</t>
  </si>
  <si>
    <t>6.2.6</t>
  </si>
  <si>
    <t>6.3</t>
  </si>
  <si>
    <t>оплата труда цехового персонала</t>
  </si>
  <si>
    <t>6.3.1</t>
  </si>
  <si>
    <t>среднемесячная оплата труда цехового персонала</t>
  </si>
  <si>
    <t>6.3.2</t>
  </si>
  <si>
    <t>численность цехового персонала, относимого на регулируемый вид деятельности</t>
  </si>
  <si>
    <t>6.0.6</t>
  </si>
  <si>
    <t>Количесво месяцев</t>
  </si>
  <si>
    <t>6.4</t>
  </si>
  <si>
    <t>оплата труда АУП</t>
  </si>
  <si>
    <t>6.4.1</t>
  </si>
  <si>
    <t>среднемесячная оплата труда АУП</t>
  </si>
  <si>
    <t>6.4.2</t>
  </si>
  <si>
    <t>численность АУП, относимого на регулируемый вид деятельности</t>
  </si>
  <si>
    <t>6.4.3</t>
  </si>
  <si>
    <t>6.5</t>
  </si>
  <si>
    <t>оплата труда прочего персонала, относимого на регулируемый вид деятельности</t>
  </si>
  <si>
    <t>6.5.1</t>
  </si>
  <si>
    <t>среднемесячная оплата труда прочего персонала, относимого на регулируемый вид деятельности</t>
  </si>
  <si>
    <t>6.5.2</t>
  </si>
  <si>
    <t>численность прочего персонала, относимого на регулируемый вид деятельности</t>
  </si>
  <si>
    <t>6.5.3.</t>
  </si>
  <si>
    <t>7.9</t>
  </si>
  <si>
    <t>Отчисления на социальные нужды</t>
  </si>
  <si>
    <t>7.1</t>
  </si>
  <si>
    <t>отчисления на соц. нужды от заработной платы основных производственных рабочих</t>
  </si>
  <si>
    <t>7.2</t>
  </si>
  <si>
    <t>отчисления на соц. нужды от заработной платы ремонтного персонала</t>
  </si>
  <si>
    <t>7.3</t>
  </si>
  <si>
    <t>отчисления на соц. нужды от заработной платы цехового персонала</t>
  </si>
  <si>
    <t>7.4</t>
  </si>
  <si>
    <t>отчисления на соц. нужды от заработной платы АУП</t>
  </si>
  <si>
    <t>7.5.</t>
  </si>
  <si>
    <t>отчисления на соц. нужды от заработной платы прочего персонала</t>
  </si>
  <si>
    <t>8.0.</t>
  </si>
  <si>
    <t>Холодная вода</t>
  </si>
  <si>
    <t>8.1.3</t>
  </si>
  <si>
    <t>Удельный расход питьевой воды</t>
  </si>
  <si>
    <t>м куб/Гкал</t>
  </si>
  <si>
    <t>8.1.1</t>
  </si>
  <si>
    <t>Цена питьевой воды</t>
  </si>
  <si>
    <t>руб./куб.м</t>
  </si>
  <si>
    <t>8.1.2</t>
  </si>
  <si>
    <t>Объём питьевой воды</t>
  </si>
  <si>
    <t>тыс.куб.м</t>
  </si>
  <si>
    <t>8.2.</t>
  </si>
  <si>
    <t>Холодная вода техническая</t>
  </si>
  <si>
    <t>8.2.3</t>
  </si>
  <si>
    <t>Удельный расход технической воды</t>
  </si>
  <si>
    <t>8.2.1</t>
  </si>
  <si>
    <t>Цена технической воды</t>
  </si>
  <si>
    <t>руб./куб. м</t>
  </si>
  <si>
    <t>8.2.2</t>
  </si>
  <si>
    <t>Объем технической воды</t>
  </si>
  <si>
    <t>Водоотведение</t>
  </si>
  <si>
    <t>9.1</t>
  </si>
  <si>
    <t>9.2</t>
  </si>
  <si>
    <t>Объём</t>
  </si>
  <si>
    <t>9.2.1</t>
  </si>
  <si>
    <t>Удельный расход стоков</t>
  </si>
  <si>
    <t>м куб./Гкал</t>
  </si>
  <si>
    <t>Расходы на приобретение сырья и материалов</t>
  </si>
  <si>
    <t>12.1</t>
  </si>
  <si>
    <t>Реагенты, фильтрующие и ионообменные материалы для водоподготовки</t>
  </si>
  <si>
    <t>12.2</t>
  </si>
  <si>
    <t>ГСМ</t>
  </si>
  <si>
    <t>12.3</t>
  </si>
  <si>
    <t>На текущий и капитальный ремонт</t>
  </si>
  <si>
    <t>12.4</t>
  </si>
  <si>
    <t>На текущее содержание и техническое обслуживание</t>
  </si>
  <si>
    <t>12.5</t>
  </si>
  <si>
    <t>Специальная одежда</t>
  </si>
  <si>
    <t>12.6</t>
  </si>
  <si>
    <t>Хозяйственный инвентарь и другие вспомогательные материалы</t>
  </si>
  <si>
    <t>12.7</t>
  </si>
  <si>
    <t>Прочие расходы</t>
  </si>
  <si>
    <t>Ремонт основных средств, выполняемый подрядным способом</t>
  </si>
  <si>
    <t>Расходы на оплату работ и услуг производственного характера, выполняемых по договорам со сторонними организациями</t>
  </si>
  <si>
    <t>14.1</t>
  </si>
  <si>
    <t>транспортные услуги</t>
  </si>
  <si>
    <t>14.2</t>
  </si>
  <si>
    <t>работы по техническому регламенту</t>
  </si>
  <si>
    <t>14.3</t>
  </si>
  <si>
    <t>прочие услуги вспомогательных производств</t>
  </si>
  <si>
    <t>14.4</t>
  </si>
  <si>
    <t>иные работы и услуги производственного характера</t>
  </si>
  <si>
    <t>Расходы на оплату иных работ и услуг, выполняемых по договорам с организациями, включая:</t>
  </si>
  <si>
    <t>15.3</t>
  </si>
  <si>
    <t>коммунальные услуги</t>
  </si>
  <si>
    <t>15.7</t>
  </si>
  <si>
    <t>расходы на аудиторские услуги</t>
  </si>
  <si>
    <t>15.12</t>
  </si>
  <si>
    <t>иные работы и услуги</t>
  </si>
  <si>
    <t>15.1</t>
  </si>
  <si>
    <t>услуги связи</t>
  </si>
  <si>
    <t>15.2</t>
  </si>
  <si>
    <t>услуги вневедомственной охраны</t>
  </si>
  <si>
    <t>15.4</t>
  </si>
  <si>
    <t>расходы на консультационные услуги</t>
  </si>
  <si>
    <t>15.5</t>
  </si>
  <si>
    <t>расходы на юридические услуги</t>
  </si>
  <si>
    <t>15.6</t>
  </si>
  <si>
    <t>расходы на информационные услуги</t>
  </si>
  <si>
    <t>15.8</t>
  </si>
  <si>
    <t>услуги по стратегическому управлению организацией</t>
  </si>
  <si>
    <t>15.9</t>
  </si>
  <si>
    <t>расходы по подготовке и освоению производства (пуско-наладочные работы)</t>
  </si>
  <si>
    <t>15.10</t>
  </si>
  <si>
    <t>целевые средства на НИОКР</t>
  </si>
  <si>
    <t>15.11</t>
  </si>
  <si>
    <t>средства на необязательное (дополнительное) страхование</t>
  </si>
  <si>
    <t>Расходы на служебные командировки</t>
  </si>
  <si>
    <t>Расходы на обучение персонала</t>
  </si>
  <si>
    <t>Расходы на вывод из эксплуатации (в том числе на консервацию) и вывод из консервации</t>
  </si>
  <si>
    <t>Услуги банков</t>
  </si>
  <si>
    <t>Прочие операционные расходы</t>
  </si>
  <si>
    <t>Расходы на оплату услуг, оказываемых организациями, осуществляющими регулируемые виды деятельности</t>
  </si>
  <si>
    <t>Арендная плата</t>
  </si>
  <si>
    <t>22.1</t>
  </si>
  <si>
    <t>аренда производственных объектов</t>
  </si>
  <si>
    <t>22.2</t>
  </si>
  <si>
    <t>аренда непроизводственных объектов</t>
  </si>
  <si>
    <t>Концессионная плата</t>
  </si>
  <si>
    <t>Расходы на уплату налогов, сборов и других обязательных платежей, в том числе:</t>
  </si>
  <si>
    <t>25.1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</si>
  <si>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</si>
  <si>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25.2</t>
  </si>
  <si>
    <t>расходы на обязательное страхование</t>
  </si>
  <si>
    <t>25.3</t>
  </si>
  <si>
    <t>иные расходы</t>
  </si>
  <si>
    <t>25.4</t>
  </si>
  <si>
    <t>уплата налогов, всего</t>
  </si>
  <si>
    <t>25.4.5</t>
  </si>
  <si>
    <t>прочие налоги</t>
  </si>
  <si>
    <t>25.4.1</t>
  </si>
  <si>
    <t>налог на имущество организаций</t>
  </si>
  <si>
    <t>25.4.2</t>
  </si>
  <si>
    <t>земельный налог</t>
  </si>
  <si>
    <t>25.4.3</t>
  </si>
  <si>
    <t>транспортный налог</t>
  </si>
  <si>
    <t>25.4.4</t>
  </si>
  <si>
    <t>водный налог</t>
  </si>
  <si>
    <t>Расходы по сомнительным долгам</t>
  </si>
  <si>
    <t>Амортизация основных средств и нематериальных активов</t>
  </si>
  <si>
    <t>27.2</t>
  </si>
  <si>
    <t>Амортизация иных основных средств и нематериальных активов</t>
  </si>
  <si>
    <t>27.1</t>
  </si>
  <si>
    <t>Амортизация производственного оборудования</t>
  </si>
  <si>
    <t>Расходы на выплаты по договорам займа и кредитным договорам, включая проценты по ним</t>
  </si>
  <si>
    <t>Прочие неподконтрольные расходы</t>
  </si>
  <si>
    <t>выпадающие доходы/экономия средств</t>
  </si>
  <si>
    <t>Избыток средств, полученный за отчётные периоды регулирования</t>
  </si>
  <si>
    <t>Прибыль</t>
  </si>
  <si>
    <t>нормативный уровень прибыли (нерасчетный)</t>
  </si>
  <si>
    <t>35.1</t>
  </si>
  <si>
    <t>Нормативный уровень прибыли</t>
  </si>
  <si>
    <t>Предпринимательская прибыль</t>
  </si>
  <si>
    <t>35.1.1</t>
  </si>
  <si>
    <t>Расчётная предпринимательская прибыль</t>
  </si>
  <si>
    <t>Прибыль составляющие</t>
  </si>
  <si>
    <t>35.2</t>
  </si>
  <si>
    <t>Денежные выплаты социального характера (по коллективному договору)</t>
  </si>
  <si>
    <t>35.3</t>
  </si>
  <si>
    <t>35.4</t>
  </si>
  <si>
    <t>Капитальные вложения (инвестиции)</t>
  </si>
  <si>
    <t>Справочные данные</t>
  </si>
  <si>
    <t>36.1</t>
  </si>
  <si>
    <t>Ставка налога на прибыль</t>
  </si>
  <si>
    <t>%</t>
  </si>
  <si>
    <t>36.2</t>
  </si>
  <si>
    <t>Справочно: нормативный уровень прибыли</t>
  </si>
  <si>
    <t>36.3</t>
  </si>
  <si>
    <t>Справочно: расчётная предпринимательская прибыль</t>
  </si>
  <si>
    <t>7.0</t>
  </si>
  <si>
    <t>процент отчислений на социальные нужды</t>
  </si>
  <si>
    <t>35.5</t>
  </si>
  <si>
    <t>Индекс эффективности расходов</t>
  </si>
  <si>
    <t>35.6</t>
  </si>
  <si>
    <t>Индекс потребительских цен</t>
  </si>
  <si>
    <t>35.7</t>
  </si>
  <si>
    <t>Индекс количества активов</t>
  </si>
  <si>
    <t>Справочно налог по упрощённой системе налогообложения</t>
  </si>
  <si>
    <t>Загрузка:</t>
  </si>
  <si>
    <t>Операционные расходы</t>
  </si>
  <si>
    <t>Неподконтрольные расходы</t>
  </si>
  <si>
    <t>Расходы на приобретение (производство) энергетических ресурсов</t>
  </si>
  <si>
    <t>полезный отпуск теплоэнергии</t>
  </si>
  <si>
    <t>тыс.Гкал</t>
  </si>
  <si>
    <t>Тариф</t>
  </si>
  <si>
    <t>НВВ (загрузка)</t>
  </si>
  <si>
    <t>НР</t>
  </si>
  <si>
    <t>Неподконтрольные</t>
  </si>
  <si>
    <t>ОР</t>
  </si>
  <si>
    <t>Операционные</t>
  </si>
  <si>
    <t>ЭР</t>
  </si>
  <si>
    <t>Энергоресурсы</t>
  </si>
  <si>
    <t>П</t>
  </si>
  <si>
    <t xml:space="preserve">Передача </t>
  </si>
  <si>
    <t>8.1</t>
  </si>
  <si>
    <t>Примечание:</t>
  </si>
  <si>
    <t xml:space="preserve">Наименование организации </t>
  </si>
  <si>
    <t>Форма № 1</t>
  </si>
  <si>
    <t>Муниципальный район</t>
  </si>
  <si>
    <t>Муниципальное образование</t>
  </si>
  <si>
    <t>Наименование котельной</t>
  </si>
  <si>
    <t>Вид топлива</t>
  </si>
  <si>
    <t>Адрес котельной</t>
  </si>
  <si>
    <t>Месяцы</t>
  </si>
  <si>
    <t>Произведённая тепловая энергия</t>
  </si>
  <si>
    <t>Покупная тепловая энергия</t>
  </si>
  <si>
    <t>Потери т/э на собств. нужды котельной</t>
  </si>
  <si>
    <t>Отпуск тепловой энергии от котельной</t>
  </si>
  <si>
    <t>Потери тепловой энергии в сети</t>
  </si>
  <si>
    <t>6. Полезный отпуск тепловой энергии</t>
  </si>
  <si>
    <t>В том числе</t>
  </si>
  <si>
    <t>6.1. Бюджетные потребители</t>
  </si>
  <si>
    <t>6.2. Население</t>
  </si>
  <si>
    <t>6.3. Прочие</t>
  </si>
  <si>
    <t>6.5. Собственное потребление</t>
  </si>
  <si>
    <t>Отопление, всего</t>
  </si>
  <si>
    <t>в том числе по приборам учёта</t>
  </si>
  <si>
    <t>ГВС</t>
  </si>
  <si>
    <t>Технологические нужды</t>
  </si>
  <si>
    <t>в том числе</t>
  </si>
  <si>
    <t>по приборам учёта</t>
  </si>
  <si>
    <t>Численность населения</t>
  </si>
  <si>
    <t>Кот.1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</si>
  <si>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</si>
  <si>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</si>
  <si>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</si>
  <si>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</si>
  <si>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</si>
  <si>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</si>
  <si>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</si>
  <si>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</si>
  <si>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</si>
  <si>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</si>
  <si>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</si>
  <si>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</si>
  <si>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</si>
  <si>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кот.2</t>
  </si>
  <si>
    <t>Суммарная корректировка НВВ</t>
  </si>
  <si>
    <t>Холодная вода питьевая</t>
  </si>
  <si>
    <t>полезный отпуск теплоэнергии (строка 160) и установленный тариф на 2018 год (строка 161) заносить только в столбец F, для организаций, осуществляющих услуги по передаче тепловой энергии - в столбец Е</t>
  </si>
  <si>
    <t>полезный отпуск теплоэнергии на 2019 год (строка 159) заносить только в столбец I, для организаций, осуществляющих услуги по передаче тепловой энергии - в столбец H</t>
  </si>
  <si>
    <t>2018 Утвержденный экспертами</t>
  </si>
  <si>
    <t>Индексы роста</t>
  </si>
  <si>
    <t>ИПЦ</t>
  </si>
  <si>
    <t>Эл.энергия</t>
  </si>
  <si>
    <t>Вода</t>
  </si>
  <si>
    <t>Тепло</t>
  </si>
  <si>
    <t>На собственное производство</t>
  </si>
  <si>
    <t>На хозяйственные нужды</t>
  </si>
  <si>
    <t>6.4. Организации-перепродавцы</t>
  </si>
  <si>
    <t>2019 (данные ТСО)</t>
  </si>
  <si>
    <t>с 1 июля 2019 года</t>
  </si>
  <si>
    <t>Расходы на погашение и обслуживание заёмных средств, привлекаемых на реализацию мероприятий инвестиционной программы</t>
  </si>
  <si>
    <t xml:space="preserve">Зам.исполнительного директора                        А.А.Целуев                                                               </t>
  </si>
  <si>
    <t>Экономист ОГЭ                                                        Г.К.Гаврикова</t>
  </si>
  <si>
    <t>г.Калуга</t>
  </si>
  <si>
    <t>АО "Восход"-КРЛЗ</t>
  </si>
  <si>
    <t>Природ-ный газ</t>
  </si>
  <si>
    <t>ул.Грабцевское шоссе, д.43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</si>
</sst>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00"/>
    <numFmt numFmtId="173" formatCode="0.000"/>
    <numFmt numFmtId="174" formatCode="0.0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0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B88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2" fontId="0" fillId="0" borderId="0" xfId="0" applyNumberFormat="1" applyAlignment="1">
      <alignment horizontal="left" wrapText="1"/>
    </xf>
    <xf numFmtId="0" fontId="0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right" wrapText="1"/>
    </xf>
    <xf numFmtId="1" fontId="2" fillId="35" borderId="10" xfId="0" applyNumberFormat="1" applyFont="1" applyFill="1" applyBorder="1" applyAlignment="1">
      <alignment horizontal="right" wrapText="1"/>
    </xf>
    <xf numFmtId="0" fontId="0" fillId="36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 wrapText="1"/>
    </xf>
    <xf numFmtId="0" fontId="2" fillId="37" borderId="10" xfId="0" applyFont="1" applyFill="1" applyBorder="1" applyAlignment="1">
      <alignment horizontal="right" wrapText="1"/>
    </xf>
    <xf numFmtId="0" fontId="0" fillId="38" borderId="10" xfId="0" applyFont="1" applyFill="1" applyBorder="1" applyAlignment="1">
      <alignment horizontal="right" wrapText="1"/>
    </xf>
    <xf numFmtId="1" fontId="2" fillId="37" borderId="10" xfId="0" applyNumberFormat="1" applyFont="1" applyFill="1" applyBorder="1" applyAlignment="1">
      <alignment horizontal="right" wrapText="1"/>
    </xf>
    <xf numFmtId="0" fontId="2" fillId="39" borderId="10" xfId="0" applyFont="1" applyFill="1" applyBorder="1" applyAlignment="1">
      <alignment horizontal="right" wrapText="1"/>
    </xf>
    <xf numFmtId="1" fontId="0" fillId="36" borderId="10" xfId="0" applyNumberFormat="1" applyFont="1" applyFill="1" applyBorder="1" applyAlignment="1">
      <alignment horizontal="right" wrapText="1"/>
    </xf>
    <xf numFmtId="1" fontId="2" fillId="39" borderId="10" xfId="0" applyNumberFormat="1" applyFont="1" applyFill="1" applyBorder="1" applyAlignment="1">
      <alignment horizontal="right" wrapText="1"/>
    </xf>
    <xf numFmtId="1" fontId="0" fillId="38" borderId="10" xfId="0" applyNumberFormat="1" applyFont="1" applyFill="1" applyBorder="1" applyAlignment="1">
      <alignment horizontal="right" wrapText="1"/>
    </xf>
    <xf numFmtId="1" fontId="2" fillId="40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right" wrapText="1"/>
    </xf>
    <xf numFmtId="173" fontId="0" fillId="36" borderId="10" xfId="0" applyNumberFormat="1" applyFont="1" applyFill="1" applyBorder="1" applyAlignment="1" applyProtection="1">
      <alignment horizontal="right" wrapText="1"/>
      <protection locked="0"/>
    </xf>
    <xf numFmtId="173" fontId="0" fillId="38" borderId="10" xfId="0" applyNumberFormat="1" applyFont="1" applyFill="1" applyBorder="1" applyAlignment="1" applyProtection="1">
      <alignment horizontal="right" wrapText="1"/>
      <protection locked="0"/>
    </xf>
    <xf numFmtId="49" fontId="2" fillId="37" borderId="10" xfId="0" applyNumberFormat="1" applyFont="1" applyFill="1" applyBorder="1" applyAlignment="1">
      <alignment horizontal="right" wrapText="1"/>
    </xf>
    <xf numFmtId="1" fontId="0" fillId="36" borderId="10" xfId="0" applyNumberFormat="1" applyFont="1" applyFill="1" applyBorder="1" applyAlignment="1" applyProtection="1">
      <alignment horizontal="right" wrapText="1"/>
      <protection locked="0"/>
    </xf>
    <xf numFmtId="1" fontId="0" fillId="3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right" wrapText="1"/>
    </xf>
    <xf numFmtId="4" fontId="0" fillId="38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2" fontId="0" fillId="36" borderId="10" xfId="0" applyNumberFormat="1" applyFont="1" applyFill="1" applyBorder="1" applyAlignment="1" applyProtection="1">
      <alignment horizontal="right" wrapText="1"/>
      <protection locked="0"/>
    </xf>
    <xf numFmtId="174" fontId="0" fillId="38" borderId="10" xfId="0" applyNumberFormat="1" applyFont="1" applyFill="1" applyBorder="1" applyAlignment="1" applyProtection="1">
      <alignment horizontal="right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R8" sqref="R8"/>
    </sheetView>
  </sheetViews>
  <sheetFormatPr defaultColWidth="9.33203125" defaultRowHeight="11.25"/>
  <cols>
    <col min="11" max="12" width="11.33203125" style="0" customWidth="1"/>
    <col min="14" max="14" width="10.33203125" style="0" hidden="1" customWidth="1"/>
    <col min="15" max="15" width="9" style="0" hidden="1" customWidth="1"/>
    <col min="16" max="16" width="0" style="0" hidden="1" customWidth="1"/>
    <col min="17" max="17" width="12.16015625" style="0" hidden="1" customWidth="1"/>
    <col min="18" max="18" width="27.83203125" style="0" customWidth="1"/>
    <col min="20" max="20" width="9.5" style="0" customWidth="1"/>
    <col min="32" max="32" width="9.33203125" style="0" customWidth="1"/>
    <col min="36" max="36" width="23.16015625" style="0" customWidth="1"/>
    <col min="37" max="38" width="12.83203125" style="0" customWidth="1"/>
  </cols>
  <sheetData>
    <row r="1" ht="15.75">
      <c r="AI1" s="26" t="s">
        <v>297</v>
      </c>
    </row>
    <row r="3" spans="3:39" ht="12.75">
      <c r="C3" s="38" t="s">
        <v>298</v>
      </c>
      <c r="D3" s="38" t="s">
        <v>299</v>
      </c>
      <c r="E3" s="38" t="s">
        <v>300</v>
      </c>
      <c r="F3" s="38" t="s">
        <v>301</v>
      </c>
      <c r="G3" s="38" t="s">
        <v>302</v>
      </c>
      <c r="H3" s="50" t="s">
        <v>303</v>
      </c>
      <c r="I3" s="38" t="s">
        <v>304</v>
      </c>
      <c r="J3" s="38" t="s">
        <v>305</v>
      </c>
      <c r="K3" s="38" t="s">
        <v>306</v>
      </c>
      <c r="L3" s="38" t="s">
        <v>307</v>
      </c>
      <c r="M3" s="38" t="s">
        <v>308</v>
      </c>
      <c r="N3" s="42" t="s">
        <v>309</v>
      </c>
      <c r="O3" s="43"/>
      <c r="P3" s="43"/>
      <c r="Q3" s="43"/>
      <c r="R3" s="44"/>
      <c r="S3" s="53" t="s">
        <v>310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5"/>
    </row>
    <row r="4" spans="3:39" ht="27" customHeight="1">
      <c r="C4" s="39"/>
      <c r="D4" s="39"/>
      <c r="E4" s="39"/>
      <c r="F4" s="39"/>
      <c r="G4" s="39"/>
      <c r="H4" s="51"/>
      <c r="I4" s="39"/>
      <c r="J4" s="39"/>
      <c r="K4" s="39"/>
      <c r="L4" s="39"/>
      <c r="M4" s="39"/>
      <c r="N4" s="45"/>
      <c r="O4" s="46"/>
      <c r="P4" s="46"/>
      <c r="Q4" s="46"/>
      <c r="R4" s="47"/>
      <c r="S4" s="53" t="s">
        <v>311</v>
      </c>
      <c r="T4" s="54"/>
      <c r="U4" s="54"/>
      <c r="V4" s="54"/>
      <c r="W4" s="55"/>
      <c r="X4" s="53" t="s">
        <v>312</v>
      </c>
      <c r="Y4" s="54"/>
      <c r="Z4" s="54"/>
      <c r="AA4" s="54"/>
      <c r="AB4" s="54"/>
      <c r="AC4" s="54"/>
      <c r="AD4" s="54"/>
      <c r="AE4" s="53" t="s">
        <v>313</v>
      </c>
      <c r="AF4" s="54"/>
      <c r="AG4" s="54"/>
      <c r="AH4" s="54"/>
      <c r="AI4" s="55"/>
      <c r="AJ4" s="30" t="s">
        <v>349</v>
      </c>
      <c r="AK4" s="53" t="s">
        <v>314</v>
      </c>
      <c r="AL4" s="54"/>
      <c r="AM4" s="55"/>
    </row>
    <row r="5" spans="3:39" ht="63.75">
      <c r="C5" s="39"/>
      <c r="D5" s="39"/>
      <c r="E5" s="39"/>
      <c r="F5" s="39"/>
      <c r="G5" s="39"/>
      <c r="H5" s="51"/>
      <c r="I5" s="39"/>
      <c r="J5" s="39"/>
      <c r="K5" s="39"/>
      <c r="L5" s="39"/>
      <c r="M5" s="39"/>
      <c r="N5" s="38" t="s">
        <v>315</v>
      </c>
      <c r="O5" s="48" t="s">
        <v>316</v>
      </c>
      <c r="P5" s="38" t="s">
        <v>317</v>
      </c>
      <c r="Q5" s="38" t="s">
        <v>318</v>
      </c>
      <c r="R5" s="38" t="s">
        <v>5</v>
      </c>
      <c r="S5" s="38" t="s">
        <v>315</v>
      </c>
      <c r="T5" s="48" t="s">
        <v>316</v>
      </c>
      <c r="U5" s="38" t="s">
        <v>317</v>
      </c>
      <c r="V5" s="38" t="s">
        <v>318</v>
      </c>
      <c r="W5" s="38" t="s">
        <v>5</v>
      </c>
      <c r="X5" s="42" t="s">
        <v>315</v>
      </c>
      <c r="Y5" s="53" t="s">
        <v>319</v>
      </c>
      <c r="Z5" s="57"/>
      <c r="AA5" s="53" t="s">
        <v>317</v>
      </c>
      <c r="AB5" s="55"/>
      <c r="AC5" s="27" t="s">
        <v>318</v>
      </c>
      <c r="AD5" s="27" t="s">
        <v>5</v>
      </c>
      <c r="AE5" s="38" t="s">
        <v>315</v>
      </c>
      <c r="AF5" s="48" t="s">
        <v>316</v>
      </c>
      <c r="AG5" s="38" t="s">
        <v>317</v>
      </c>
      <c r="AH5" s="38" t="s">
        <v>318</v>
      </c>
      <c r="AI5" s="38" t="s">
        <v>5</v>
      </c>
      <c r="AJ5" s="38" t="s">
        <v>5</v>
      </c>
      <c r="AK5" s="27" t="s">
        <v>347</v>
      </c>
      <c r="AL5" s="27" t="s">
        <v>348</v>
      </c>
      <c r="AM5" s="27" t="s">
        <v>5</v>
      </c>
    </row>
    <row r="6" spans="3:39" ht="45">
      <c r="C6" s="40"/>
      <c r="D6" s="40"/>
      <c r="E6" s="40"/>
      <c r="F6" s="40"/>
      <c r="G6" s="40"/>
      <c r="H6" s="52"/>
      <c r="I6" s="41"/>
      <c r="J6" s="41"/>
      <c r="K6" s="41"/>
      <c r="L6" s="40"/>
      <c r="M6" s="41"/>
      <c r="N6" s="41"/>
      <c r="O6" s="49"/>
      <c r="P6" s="41"/>
      <c r="Q6" s="41"/>
      <c r="R6" s="41"/>
      <c r="S6" s="41"/>
      <c r="T6" s="49"/>
      <c r="U6" s="41"/>
      <c r="V6" s="40"/>
      <c r="W6" s="41"/>
      <c r="X6" s="56"/>
      <c r="Y6" s="28" t="s">
        <v>320</v>
      </c>
      <c r="Z6" s="28" t="s">
        <v>321</v>
      </c>
      <c r="AA6" s="27" t="s">
        <v>29</v>
      </c>
      <c r="AB6" s="28" t="s">
        <v>321</v>
      </c>
      <c r="AC6" s="27"/>
      <c r="AD6" s="27"/>
      <c r="AE6" s="41"/>
      <c r="AF6" s="49"/>
      <c r="AG6" s="41"/>
      <c r="AH6" s="40"/>
      <c r="AI6" s="41"/>
      <c r="AJ6" s="40"/>
      <c r="AK6" s="27"/>
      <c r="AL6" s="27"/>
      <c r="AM6" s="27"/>
    </row>
    <row r="7" spans="2:39" ht="45">
      <c r="B7" t="s">
        <v>5</v>
      </c>
      <c r="C7" t="s">
        <v>355</v>
      </c>
      <c r="E7" s="67" t="s">
        <v>356</v>
      </c>
      <c r="F7" s="68" t="s">
        <v>357</v>
      </c>
      <c r="G7" s="68" t="s">
        <v>358</v>
      </c>
      <c r="I7">
        <f>I8+I22</f>
        <v>29.398</v>
      </c>
      <c r="J7">
        <f aca="true" t="shared" si="0" ref="J7:AM7">J8+J22</f>
        <v>0</v>
      </c>
      <c r="K7">
        <f t="shared" si="0"/>
        <v>0.8</v>
      </c>
      <c r="L7">
        <f t="shared" si="0"/>
        <v>28.598</v>
      </c>
      <c r="M7">
        <f t="shared" si="0"/>
        <v>2.1449999999999996</v>
      </c>
      <c r="N7">
        <f t="shared" si="0"/>
        <v>0</v>
      </c>
      <c r="O7">
        <f t="shared" si="0"/>
        <v>0</v>
      </c>
      <c r="P7">
        <f t="shared" si="0"/>
        <v>0</v>
      </c>
      <c r="Q7" t="e">
        <f t="shared" si="0"/>
        <v>#REF!</v>
      </c>
      <c r="R7">
        <f t="shared" si="0"/>
        <v>26.453000000000003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>
        <f t="shared" si="0"/>
        <v>0</v>
      </c>
      <c r="AA7">
        <f t="shared" si="0"/>
        <v>0</v>
      </c>
      <c r="AB7">
        <f t="shared" si="0"/>
        <v>0</v>
      </c>
      <c r="AC7">
        <f t="shared" si="0"/>
        <v>0</v>
      </c>
      <c r="AD7">
        <f t="shared" si="0"/>
        <v>0</v>
      </c>
      <c r="AE7">
        <f t="shared" si="0"/>
        <v>5.486000000000001</v>
      </c>
      <c r="AF7">
        <f t="shared" si="0"/>
        <v>0</v>
      </c>
      <c r="AG7">
        <f t="shared" si="0"/>
        <v>0</v>
      </c>
      <c r="AH7">
        <f t="shared" si="0"/>
        <v>0</v>
      </c>
      <c r="AI7">
        <f t="shared" si="0"/>
        <v>5.486000000000001</v>
      </c>
      <c r="AJ7">
        <f t="shared" si="0"/>
        <v>0</v>
      </c>
      <c r="AK7">
        <f t="shared" si="0"/>
        <v>12.086</v>
      </c>
      <c r="AL7">
        <f t="shared" si="0"/>
        <v>8.881</v>
      </c>
      <c r="AM7">
        <f t="shared" si="0"/>
        <v>20.967000000000002</v>
      </c>
    </row>
    <row r="8" spans="1:39" ht="12.75">
      <c r="A8" t="s">
        <v>322</v>
      </c>
      <c r="B8" s="29" t="s">
        <v>323</v>
      </c>
      <c r="I8">
        <f aca="true" t="shared" si="1" ref="I8:AM8">SUM(I9:I20)</f>
        <v>29.398</v>
      </c>
      <c r="J8">
        <f t="shared" si="1"/>
        <v>0</v>
      </c>
      <c r="K8">
        <f t="shared" si="1"/>
        <v>0.8</v>
      </c>
      <c r="L8">
        <f t="shared" si="1"/>
        <v>28.598</v>
      </c>
      <c r="M8">
        <f t="shared" si="1"/>
        <v>2.1449999999999996</v>
      </c>
      <c r="N8">
        <f>SUM(N9:N20)</f>
        <v>0</v>
      </c>
      <c r="P8">
        <f t="shared" si="1"/>
        <v>0</v>
      </c>
      <c r="Q8">
        <f t="shared" si="1"/>
        <v>0</v>
      </c>
      <c r="R8">
        <f t="shared" si="1"/>
        <v>26.453000000000003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0</v>
      </c>
      <c r="W8">
        <f t="shared" si="1"/>
        <v>0</v>
      </c>
      <c r="X8">
        <f t="shared" si="1"/>
        <v>0</v>
      </c>
      <c r="Y8">
        <f t="shared" si="1"/>
        <v>0</v>
      </c>
      <c r="AA8">
        <f t="shared" si="1"/>
        <v>0</v>
      </c>
      <c r="AC8">
        <f t="shared" si="1"/>
        <v>0</v>
      </c>
      <c r="AD8">
        <f t="shared" si="1"/>
        <v>0</v>
      </c>
      <c r="AE8">
        <f t="shared" si="1"/>
        <v>5.486000000000001</v>
      </c>
      <c r="AG8">
        <f t="shared" si="1"/>
        <v>0</v>
      </c>
      <c r="AH8">
        <f t="shared" si="1"/>
        <v>0</v>
      </c>
      <c r="AI8">
        <f t="shared" si="1"/>
        <v>5.486000000000001</v>
      </c>
      <c r="AJ8">
        <f t="shared" si="1"/>
        <v>0</v>
      </c>
      <c r="AK8">
        <f t="shared" si="1"/>
        <v>12.086</v>
      </c>
      <c r="AL8">
        <f t="shared" si="1"/>
        <v>8.881</v>
      </c>
      <c r="AM8">
        <f t="shared" si="1"/>
        <v>20.967000000000002</v>
      </c>
    </row>
    <row r="9" spans="2:39" ht="12.75">
      <c r="B9" s="29" t="s">
        <v>324</v>
      </c>
      <c r="I9">
        <v>3.852</v>
      </c>
      <c r="K9">
        <v>0.1</v>
      </c>
      <c r="L9">
        <v>3.752</v>
      </c>
      <c r="M9">
        <v>0.269</v>
      </c>
      <c r="R9">
        <v>3.483</v>
      </c>
      <c r="W9">
        <f aca="true" t="shared" si="2" ref="W9:W20">S9+U9+V9</f>
        <v>0</v>
      </c>
      <c r="AD9">
        <f>X9+AA9+AC9</f>
        <v>0</v>
      </c>
      <c r="AE9">
        <v>0.853</v>
      </c>
      <c r="AI9">
        <f aca="true" t="shared" si="3" ref="AI9:AI20">AE9+AG9+AH9</f>
        <v>0.853</v>
      </c>
      <c r="AK9">
        <v>1.519</v>
      </c>
      <c r="AL9">
        <v>1.393</v>
      </c>
      <c r="AM9">
        <f aca="true" t="shared" si="4" ref="AM9:AM20">SUM(AK9:AL9)</f>
        <v>2.912</v>
      </c>
    </row>
    <row r="10" spans="2:39" ht="25.5">
      <c r="B10" s="29" t="s">
        <v>325</v>
      </c>
      <c r="I10">
        <v>3.608</v>
      </c>
      <c r="K10">
        <v>0.094</v>
      </c>
      <c r="L10">
        <v>3.514</v>
      </c>
      <c r="M10">
        <v>0.252</v>
      </c>
      <c r="R10">
        <v>3.262</v>
      </c>
      <c r="W10">
        <f t="shared" si="2"/>
        <v>0</v>
      </c>
      <c r="AD10">
        <f aca="true" t="shared" si="5" ref="AD10:AD20">X10+AA10+AC10</f>
        <v>0</v>
      </c>
      <c r="AE10">
        <v>0.8</v>
      </c>
      <c r="AI10">
        <f t="shared" si="3"/>
        <v>0.8</v>
      </c>
      <c r="AK10">
        <v>1.421</v>
      </c>
      <c r="AL10">
        <v>1.195</v>
      </c>
      <c r="AM10">
        <f t="shared" si="4"/>
        <v>2.616</v>
      </c>
    </row>
    <row r="11" spans="2:39" ht="12.75">
      <c r="B11" s="29" t="s">
        <v>326</v>
      </c>
      <c r="I11">
        <v>3.851</v>
      </c>
      <c r="K11">
        <v>0.1</v>
      </c>
      <c r="L11">
        <v>3.751</v>
      </c>
      <c r="M11">
        <v>0.269</v>
      </c>
      <c r="R11">
        <v>3.482</v>
      </c>
      <c r="W11">
        <f t="shared" si="2"/>
        <v>0</v>
      </c>
      <c r="AD11">
        <f t="shared" si="5"/>
        <v>0</v>
      </c>
      <c r="AE11">
        <v>0.845</v>
      </c>
      <c r="AI11">
        <f t="shared" si="3"/>
        <v>0.845</v>
      </c>
      <c r="AK11">
        <v>1.523</v>
      </c>
      <c r="AL11">
        <v>1.225</v>
      </c>
      <c r="AM11">
        <f t="shared" si="4"/>
        <v>2.748</v>
      </c>
    </row>
    <row r="12" spans="2:39" ht="12.75">
      <c r="B12" s="29" t="s">
        <v>327</v>
      </c>
      <c r="I12">
        <v>3.45</v>
      </c>
      <c r="K12">
        <v>0.094</v>
      </c>
      <c r="L12">
        <v>3.356</v>
      </c>
      <c r="M12">
        <v>0.251</v>
      </c>
      <c r="R12">
        <v>3.105</v>
      </c>
      <c r="W12">
        <f t="shared" si="2"/>
        <v>0</v>
      </c>
      <c r="AD12">
        <f t="shared" si="5"/>
        <v>0</v>
      </c>
      <c r="AE12">
        <v>0.655</v>
      </c>
      <c r="AI12">
        <f t="shared" si="3"/>
        <v>0.655</v>
      </c>
      <c r="AK12">
        <v>1.415</v>
      </c>
      <c r="AL12">
        <v>1.176</v>
      </c>
      <c r="AM12">
        <f t="shared" si="4"/>
        <v>2.591</v>
      </c>
    </row>
    <row r="13" spans="2:39" ht="12.75">
      <c r="B13" s="29" t="s">
        <v>328</v>
      </c>
      <c r="I13">
        <v>0.754</v>
      </c>
      <c r="K13">
        <v>0.025</v>
      </c>
      <c r="L13">
        <v>0.729</v>
      </c>
      <c r="M13">
        <v>0.067</v>
      </c>
      <c r="R13">
        <v>0.662</v>
      </c>
      <c r="W13">
        <f t="shared" si="2"/>
        <v>0</v>
      </c>
      <c r="AD13">
        <f t="shared" si="5"/>
        <v>0</v>
      </c>
      <c r="AI13">
        <f t="shared" si="3"/>
        <v>0</v>
      </c>
      <c r="AK13">
        <v>0.38</v>
      </c>
      <c r="AM13">
        <f t="shared" si="4"/>
        <v>0.38</v>
      </c>
    </row>
    <row r="14" spans="2:39" ht="12.75">
      <c r="B14" s="29" t="s">
        <v>329</v>
      </c>
      <c r="I14">
        <v>0.404</v>
      </c>
      <c r="K14">
        <v>0.014</v>
      </c>
      <c r="L14">
        <v>0.39</v>
      </c>
      <c r="M14">
        <v>0.037</v>
      </c>
      <c r="R14">
        <v>0.353</v>
      </c>
      <c r="W14">
        <f t="shared" si="2"/>
        <v>0</v>
      </c>
      <c r="AD14">
        <f t="shared" si="5"/>
        <v>0</v>
      </c>
      <c r="AI14">
        <f t="shared" si="3"/>
        <v>0</v>
      </c>
      <c r="AK14">
        <v>0.199</v>
      </c>
      <c r="AM14">
        <f t="shared" si="4"/>
        <v>0.199</v>
      </c>
    </row>
    <row r="15" spans="2:39" ht="12.75">
      <c r="B15" s="29" t="s">
        <v>330</v>
      </c>
      <c r="I15">
        <v>0.291</v>
      </c>
      <c r="K15">
        <v>0.01</v>
      </c>
      <c r="L15">
        <v>0.281</v>
      </c>
      <c r="M15">
        <v>0.027</v>
      </c>
      <c r="R15">
        <v>0.254</v>
      </c>
      <c r="W15">
        <f t="shared" si="2"/>
        <v>0</v>
      </c>
      <c r="AD15">
        <f t="shared" si="5"/>
        <v>0</v>
      </c>
      <c r="AI15">
        <f t="shared" si="3"/>
        <v>0</v>
      </c>
      <c r="AK15">
        <v>0.143</v>
      </c>
      <c r="AM15">
        <f t="shared" si="4"/>
        <v>0.143</v>
      </c>
    </row>
    <row r="16" spans="2:39" ht="12.75">
      <c r="B16" s="29" t="s">
        <v>331</v>
      </c>
      <c r="I16">
        <v>0.748</v>
      </c>
      <c r="K16">
        <v>0.025</v>
      </c>
      <c r="L16">
        <v>0.723</v>
      </c>
      <c r="M16">
        <v>0.067</v>
      </c>
      <c r="R16">
        <v>0.656</v>
      </c>
      <c r="W16">
        <f t="shared" si="2"/>
        <v>0</v>
      </c>
      <c r="AD16">
        <f t="shared" si="5"/>
        <v>0</v>
      </c>
      <c r="AI16">
        <f t="shared" si="3"/>
        <v>0</v>
      </c>
      <c r="AK16">
        <v>0.376</v>
      </c>
      <c r="AM16">
        <f t="shared" si="4"/>
        <v>0.376</v>
      </c>
    </row>
    <row r="17" spans="2:39" ht="25.5">
      <c r="B17" s="29" t="s">
        <v>332</v>
      </c>
      <c r="I17">
        <v>1.46</v>
      </c>
      <c r="K17">
        <v>0.049</v>
      </c>
      <c r="L17">
        <v>1.411</v>
      </c>
      <c r="M17">
        <v>0.131</v>
      </c>
      <c r="R17">
        <v>1.28</v>
      </c>
      <c r="W17">
        <f t="shared" si="2"/>
        <v>0</v>
      </c>
      <c r="AD17">
        <f t="shared" si="5"/>
        <v>0</v>
      </c>
      <c r="AI17">
        <f t="shared" si="3"/>
        <v>0</v>
      </c>
      <c r="AK17">
        <v>0.736</v>
      </c>
      <c r="AM17">
        <f t="shared" si="4"/>
        <v>0.736</v>
      </c>
    </row>
    <row r="18" spans="2:39" ht="12.75">
      <c r="B18" s="29" t="s">
        <v>333</v>
      </c>
      <c r="I18">
        <v>3.536</v>
      </c>
      <c r="K18">
        <v>0.096</v>
      </c>
      <c r="L18">
        <v>3.44</v>
      </c>
      <c r="M18">
        <v>0.258</v>
      </c>
      <c r="R18">
        <v>3.182</v>
      </c>
      <c r="W18">
        <f t="shared" si="2"/>
        <v>0</v>
      </c>
      <c r="AD18">
        <f t="shared" si="5"/>
        <v>0</v>
      </c>
      <c r="AE18">
        <v>0.656</v>
      </c>
      <c r="AI18">
        <f t="shared" si="3"/>
        <v>0.656</v>
      </c>
      <c r="AK18">
        <v>1.458</v>
      </c>
      <c r="AL18">
        <v>1.208</v>
      </c>
      <c r="AM18">
        <f t="shared" si="4"/>
        <v>2.666</v>
      </c>
    </row>
    <row r="19" spans="2:39" ht="12.75">
      <c r="B19" s="29" t="s">
        <v>334</v>
      </c>
      <c r="I19">
        <v>3.648</v>
      </c>
      <c r="K19">
        <v>0.094</v>
      </c>
      <c r="L19">
        <v>3.554</v>
      </c>
      <c r="M19">
        <v>0.253</v>
      </c>
      <c r="R19">
        <v>3.301</v>
      </c>
      <c r="W19">
        <f t="shared" si="2"/>
        <v>0</v>
      </c>
      <c r="AD19">
        <f t="shared" si="5"/>
        <v>0</v>
      </c>
      <c r="AE19">
        <v>0.824</v>
      </c>
      <c r="AI19">
        <f t="shared" si="3"/>
        <v>0.824</v>
      </c>
      <c r="AK19">
        <v>1.429</v>
      </c>
      <c r="AL19">
        <v>1.298</v>
      </c>
      <c r="AM19">
        <f t="shared" si="4"/>
        <v>2.7270000000000003</v>
      </c>
    </row>
    <row r="20" spans="2:39" ht="12.75">
      <c r="B20" s="29" t="s">
        <v>335</v>
      </c>
      <c r="I20">
        <v>3.796</v>
      </c>
      <c r="K20">
        <v>0.099</v>
      </c>
      <c r="L20">
        <v>3.697</v>
      </c>
      <c r="M20">
        <v>0.264</v>
      </c>
      <c r="R20">
        <v>3.433</v>
      </c>
      <c r="W20">
        <f t="shared" si="2"/>
        <v>0</v>
      </c>
      <c r="AD20">
        <f t="shared" si="5"/>
        <v>0</v>
      </c>
      <c r="AE20">
        <v>0.853</v>
      </c>
      <c r="AI20">
        <f t="shared" si="3"/>
        <v>0.853</v>
      </c>
      <c r="AK20">
        <v>1.487</v>
      </c>
      <c r="AL20">
        <v>1.386</v>
      </c>
      <c r="AM20">
        <f t="shared" si="4"/>
        <v>2.873</v>
      </c>
    </row>
    <row r="22" spans="1:39" ht="11.25">
      <c r="A22" t="s">
        <v>336</v>
      </c>
      <c r="B22" t="s">
        <v>323</v>
      </c>
      <c r="I22">
        <f>SUM(I23:I34)</f>
        <v>0</v>
      </c>
      <c r="J22">
        <f aca="true" t="shared" si="6" ref="J22:AI22">SUM(J23:J34)</f>
        <v>0</v>
      </c>
      <c r="K22">
        <f t="shared" si="6"/>
        <v>0</v>
      </c>
      <c r="L22">
        <f t="shared" si="6"/>
        <v>0</v>
      </c>
      <c r="M22">
        <f t="shared" si="6"/>
        <v>0</v>
      </c>
      <c r="N22">
        <f t="shared" si="6"/>
        <v>0</v>
      </c>
      <c r="P22">
        <f t="shared" si="6"/>
        <v>0</v>
      </c>
      <c r="Q22" t="e">
        <f>V22+AC22+AH22+#REF!+#REF!</f>
        <v>#REF!</v>
      </c>
      <c r="R22">
        <f>SUM(R23:R34)</f>
        <v>0</v>
      </c>
      <c r="S22">
        <f t="shared" si="6"/>
        <v>0</v>
      </c>
      <c r="T22">
        <f t="shared" si="6"/>
        <v>0</v>
      </c>
      <c r="U22">
        <f t="shared" si="6"/>
        <v>0</v>
      </c>
      <c r="V22">
        <f t="shared" si="6"/>
        <v>0</v>
      </c>
      <c r="W22">
        <f t="shared" si="6"/>
        <v>0</v>
      </c>
      <c r="X22">
        <f t="shared" si="6"/>
        <v>0</v>
      </c>
      <c r="Y22">
        <f t="shared" si="6"/>
        <v>0</v>
      </c>
      <c r="AA22">
        <f t="shared" si="6"/>
        <v>0</v>
      </c>
      <c r="AC22">
        <f t="shared" si="6"/>
        <v>0</v>
      </c>
      <c r="AD22">
        <f t="shared" si="6"/>
        <v>0</v>
      </c>
      <c r="AE22">
        <f t="shared" si="6"/>
        <v>0</v>
      </c>
      <c r="AF22">
        <f t="shared" si="6"/>
        <v>0</v>
      </c>
      <c r="AG22">
        <f t="shared" si="6"/>
        <v>0</v>
      </c>
      <c r="AH22">
        <f t="shared" si="6"/>
        <v>0</v>
      </c>
      <c r="AI22">
        <f t="shared" si="6"/>
        <v>0</v>
      </c>
      <c r="AJ22">
        <f>SUM(AJ23:AJ34)</f>
        <v>0</v>
      </c>
      <c r="AK22">
        <f>SUM(AK23:AK34)</f>
        <v>0</v>
      </c>
      <c r="AL22">
        <f>SUM(AL23:AL34)</f>
        <v>0</v>
      </c>
      <c r="AM22">
        <f>SUM(AM23:AM34)</f>
        <v>0</v>
      </c>
    </row>
    <row r="23" spans="2:39" ht="11.25">
      <c r="B23" t="s">
        <v>324</v>
      </c>
      <c r="I23">
        <f aca="true" t="shared" si="7" ref="I23:I34">R23+M23+K23-J23</f>
        <v>0</v>
      </c>
      <c r="L23">
        <f aca="true" t="shared" si="8" ref="L23:L34">R23+M23</f>
        <v>0</v>
      </c>
      <c r="R23">
        <f aca="true" t="shared" si="9" ref="R23:R34">W23+AD23+AI23+AJ23+AM23</f>
        <v>0</v>
      </c>
      <c r="W23">
        <f aca="true" t="shared" si="10" ref="W23:W34">S23+U23+V23</f>
        <v>0</v>
      </c>
      <c r="AD23">
        <f aca="true" t="shared" si="11" ref="AD23:AD34">X23+AA23+AC23</f>
        <v>0</v>
      </c>
      <c r="AI23">
        <f aca="true" t="shared" si="12" ref="AI23:AI34">AE23+AG23+AH23</f>
        <v>0</v>
      </c>
      <c r="AM23">
        <f aca="true" t="shared" si="13" ref="AM23:AM34">SUM(AK23:AL23)</f>
        <v>0</v>
      </c>
    </row>
    <row r="24" spans="2:39" ht="11.25">
      <c r="B24" t="s">
        <v>325</v>
      </c>
      <c r="I24">
        <f t="shared" si="7"/>
        <v>0</v>
      </c>
      <c r="L24">
        <f t="shared" si="8"/>
        <v>0</v>
      </c>
      <c r="R24">
        <f t="shared" si="9"/>
        <v>0</v>
      </c>
      <c r="W24">
        <f t="shared" si="10"/>
        <v>0</v>
      </c>
      <c r="AD24">
        <f t="shared" si="11"/>
        <v>0</v>
      </c>
      <c r="AI24">
        <f t="shared" si="12"/>
        <v>0</v>
      </c>
      <c r="AM24">
        <f t="shared" si="13"/>
        <v>0</v>
      </c>
    </row>
    <row r="25" spans="2:39" ht="11.25">
      <c r="B25" t="s">
        <v>326</v>
      </c>
      <c r="I25">
        <f t="shared" si="7"/>
        <v>0</v>
      </c>
      <c r="L25">
        <f t="shared" si="8"/>
        <v>0</v>
      </c>
      <c r="R25">
        <f t="shared" si="9"/>
        <v>0</v>
      </c>
      <c r="W25">
        <f t="shared" si="10"/>
        <v>0</v>
      </c>
      <c r="AD25">
        <f t="shared" si="11"/>
        <v>0</v>
      </c>
      <c r="AI25">
        <f t="shared" si="12"/>
        <v>0</v>
      </c>
      <c r="AM25">
        <f t="shared" si="13"/>
        <v>0</v>
      </c>
    </row>
    <row r="26" spans="2:39" ht="11.25">
      <c r="B26" t="s">
        <v>327</v>
      </c>
      <c r="I26">
        <f t="shared" si="7"/>
        <v>0</v>
      </c>
      <c r="L26">
        <f t="shared" si="8"/>
        <v>0</v>
      </c>
      <c r="R26">
        <f t="shared" si="9"/>
        <v>0</v>
      </c>
      <c r="W26">
        <f t="shared" si="10"/>
        <v>0</v>
      </c>
      <c r="AD26">
        <f t="shared" si="11"/>
        <v>0</v>
      </c>
      <c r="AI26">
        <f t="shared" si="12"/>
        <v>0</v>
      </c>
      <c r="AM26">
        <f t="shared" si="13"/>
        <v>0</v>
      </c>
    </row>
    <row r="27" spans="2:39" ht="11.25">
      <c r="B27" t="s">
        <v>328</v>
      </c>
      <c r="I27">
        <f t="shared" si="7"/>
        <v>0</v>
      </c>
      <c r="L27">
        <f t="shared" si="8"/>
        <v>0</v>
      </c>
      <c r="R27">
        <f t="shared" si="9"/>
        <v>0</v>
      </c>
      <c r="W27">
        <f t="shared" si="10"/>
        <v>0</v>
      </c>
      <c r="AD27">
        <f t="shared" si="11"/>
        <v>0</v>
      </c>
      <c r="AI27">
        <f t="shared" si="12"/>
        <v>0</v>
      </c>
      <c r="AM27">
        <f t="shared" si="13"/>
        <v>0</v>
      </c>
    </row>
    <row r="28" spans="2:39" ht="11.25">
      <c r="B28" t="s">
        <v>329</v>
      </c>
      <c r="I28">
        <f t="shared" si="7"/>
        <v>0</v>
      </c>
      <c r="L28">
        <f t="shared" si="8"/>
        <v>0</v>
      </c>
      <c r="R28">
        <f t="shared" si="9"/>
        <v>0</v>
      </c>
      <c r="W28">
        <f t="shared" si="10"/>
        <v>0</v>
      </c>
      <c r="AD28">
        <f t="shared" si="11"/>
        <v>0</v>
      </c>
      <c r="AI28">
        <f t="shared" si="12"/>
        <v>0</v>
      </c>
      <c r="AM28">
        <f t="shared" si="13"/>
        <v>0</v>
      </c>
    </row>
    <row r="29" spans="2:39" ht="11.25">
      <c r="B29" t="s">
        <v>330</v>
      </c>
      <c r="I29">
        <f t="shared" si="7"/>
        <v>0</v>
      </c>
      <c r="L29">
        <f t="shared" si="8"/>
        <v>0</v>
      </c>
      <c r="R29">
        <f t="shared" si="9"/>
        <v>0</v>
      </c>
      <c r="W29">
        <f t="shared" si="10"/>
        <v>0</v>
      </c>
      <c r="AD29">
        <f t="shared" si="11"/>
        <v>0</v>
      </c>
      <c r="AI29">
        <f t="shared" si="12"/>
        <v>0</v>
      </c>
      <c r="AM29">
        <f t="shared" si="13"/>
        <v>0</v>
      </c>
    </row>
    <row r="30" spans="2:39" ht="11.25">
      <c r="B30" t="s">
        <v>331</v>
      </c>
      <c r="I30">
        <f t="shared" si="7"/>
        <v>0</v>
      </c>
      <c r="L30">
        <f t="shared" si="8"/>
        <v>0</v>
      </c>
      <c r="R30">
        <f t="shared" si="9"/>
        <v>0</v>
      </c>
      <c r="W30">
        <f t="shared" si="10"/>
        <v>0</v>
      </c>
      <c r="AD30">
        <f t="shared" si="11"/>
        <v>0</v>
      </c>
      <c r="AI30">
        <f t="shared" si="12"/>
        <v>0</v>
      </c>
      <c r="AM30">
        <f t="shared" si="13"/>
        <v>0</v>
      </c>
    </row>
    <row r="31" spans="2:39" ht="11.25">
      <c r="B31" t="s">
        <v>332</v>
      </c>
      <c r="I31">
        <f t="shared" si="7"/>
        <v>0</v>
      </c>
      <c r="L31">
        <f t="shared" si="8"/>
        <v>0</v>
      </c>
      <c r="R31">
        <f t="shared" si="9"/>
        <v>0</v>
      </c>
      <c r="W31">
        <f t="shared" si="10"/>
        <v>0</v>
      </c>
      <c r="AD31">
        <f t="shared" si="11"/>
        <v>0</v>
      </c>
      <c r="AI31">
        <f t="shared" si="12"/>
        <v>0</v>
      </c>
      <c r="AM31">
        <f t="shared" si="13"/>
        <v>0</v>
      </c>
    </row>
    <row r="32" spans="2:39" ht="11.25">
      <c r="B32" t="s">
        <v>333</v>
      </c>
      <c r="I32">
        <f t="shared" si="7"/>
        <v>0</v>
      </c>
      <c r="L32">
        <f t="shared" si="8"/>
        <v>0</v>
      </c>
      <c r="R32">
        <f t="shared" si="9"/>
        <v>0</v>
      </c>
      <c r="W32">
        <f t="shared" si="10"/>
        <v>0</v>
      </c>
      <c r="AD32">
        <f t="shared" si="11"/>
        <v>0</v>
      </c>
      <c r="AI32">
        <f t="shared" si="12"/>
        <v>0</v>
      </c>
      <c r="AM32">
        <f t="shared" si="13"/>
        <v>0</v>
      </c>
    </row>
    <row r="33" spans="2:39" ht="11.25">
      <c r="B33" t="s">
        <v>334</v>
      </c>
      <c r="I33">
        <f t="shared" si="7"/>
        <v>0</v>
      </c>
      <c r="L33">
        <f t="shared" si="8"/>
        <v>0</v>
      </c>
      <c r="R33">
        <f t="shared" si="9"/>
        <v>0</v>
      </c>
      <c r="W33">
        <f t="shared" si="10"/>
        <v>0</v>
      </c>
      <c r="AD33">
        <f t="shared" si="11"/>
        <v>0</v>
      </c>
      <c r="AI33">
        <f t="shared" si="12"/>
        <v>0</v>
      </c>
      <c r="AM33">
        <f t="shared" si="13"/>
        <v>0</v>
      </c>
    </row>
    <row r="34" spans="2:39" ht="11.25">
      <c r="B34" t="s">
        <v>335</v>
      </c>
      <c r="I34">
        <f t="shared" si="7"/>
        <v>0</v>
      </c>
      <c r="L34">
        <f t="shared" si="8"/>
        <v>0</v>
      </c>
      <c r="R34">
        <f t="shared" si="9"/>
        <v>0</v>
      </c>
      <c r="W34">
        <f t="shared" si="10"/>
        <v>0</v>
      </c>
      <c r="AD34">
        <f t="shared" si="11"/>
        <v>0</v>
      </c>
      <c r="AI34">
        <f t="shared" si="12"/>
        <v>0</v>
      </c>
      <c r="AM34">
        <f t="shared" si="13"/>
        <v>0</v>
      </c>
    </row>
  </sheetData>
  <sheetProtection/>
  <mergeCells count="36">
    <mergeCell ref="AI5:AI6"/>
    <mergeCell ref="AJ5:AJ6"/>
    <mergeCell ref="AE5:AE6"/>
    <mergeCell ref="AF5:AF6"/>
    <mergeCell ref="AG5:AG6"/>
    <mergeCell ref="W5:W6"/>
    <mergeCell ref="Y5:Z5"/>
    <mergeCell ref="AA5:AB5"/>
    <mergeCell ref="T5:T6"/>
    <mergeCell ref="U5:U6"/>
    <mergeCell ref="V5:V6"/>
    <mergeCell ref="AH5:AH6"/>
    <mergeCell ref="I3:I6"/>
    <mergeCell ref="J3:J6"/>
    <mergeCell ref="K3:K6"/>
    <mergeCell ref="S3:AM3"/>
    <mergeCell ref="S4:W4"/>
    <mergeCell ref="X4:AD4"/>
    <mergeCell ref="AE4:AI4"/>
    <mergeCell ref="AK4:AM4"/>
    <mergeCell ref="S5:S6"/>
    <mergeCell ref="X5:X6"/>
    <mergeCell ref="H3:H6"/>
    <mergeCell ref="C3:C6"/>
    <mergeCell ref="D3:D6"/>
    <mergeCell ref="E3:E6"/>
    <mergeCell ref="F3:F6"/>
    <mergeCell ref="G3:G6"/>
    <mergeCell ref="L3:L6"/>
    <mergeCell ref="M3:M6"/>
    <mergeCell ref="N3:R4"/>
    <mergeCell ref="N5:N6"/>
    <mergeCell ref="O5:O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73"/>
  <sheetViews>
    <sheetView zoomScale="110" zoomScaleNormal="110" zoomScalePageLayoutView="0" workbookViewId="0" topLeftCell="A2">
      <pane xSplit="4" ySplit="6" topLeftCell="E135" activePane="bottomRight" state="frozen"/>
      <selection pane="topLeft" activeCell="A2" sqref="A2"/>
      <selection pane="topRight" activeCell="E2" sqref="E2"/>
      <selection pane="bottomLeft" activeCell="A8" sqref="A8"/>
      <selection pane="bottomRight" activeCell="I163" sqref="I163"/>
    </sheetView>
  </sheetViews>
  <sheetFormatPr defaultColWidth="10.5" defaultRowHeight="11.25" customHeight="1"/>
  <cols>
    <col min="1" max="1" width="0.1640625" style="1" customWidth="1"/>
    <col min="2" max="2" width="10.5" style="1" customWidth="1"/>
    <col min="3" max="3" width="29.16015625" style="1" customWidth="1"/>
    <col min="4" max="4" width="10.5" style="1" customWidth="1"/>
    <col min="5" max="5" width="17" style="1" customWidth="1"/>
    <col min="6" max="6" width="15.83203125" style="1" customWidth="1"/>
    <col min="7" max="7" width="15.66015625" style="1" customWidth="1"/>
    <col min="8" max="10" width="15.16015625" style="1" customWidth="1"/>
  </cols>
  <sheetData>
    <row r="1" spans="3:8" ht="51" customHeight="1">
      <c r="C1" s="58" t="s">
        <v>296</v>
      </c>
      <c r="D1" s="58"/>
      <c r="E1" s="58"/>
      <c r="F1" s="58"/>
      <c r="G1" s="58"/>
      <c r="H1" s="58"/>
    </row>
    <row r="2" spans="2:10" s="1" customFormat="1" ht="28.5" customHeight="1">
      <c r="B2" s="2" t="s">
        <v>0</v>
      </c>
      <c r="C2" s="2" t="s">
        <v>1</v>
      </c>
      <c r="D2" s="2" t="s">
        <v>2</v>
      </c>
      <c r="E2" s="60" t="s">
        <v>341</v>
      </c>
      <c r="F2" s="61"/>
      <c r="G2" s="62"/>
      <c r="H2" s="59" t="s">
        <v>350</v>
      </c>
      <c r="I2" s="59"/>
      <c r="J2" s="59"/>
    </row>
    <row r="3" spans="2:10" s="1" customFormat="1" ht="21.75" customHeight="1">
      <c r="B3" s="2"/>
      <c r="C3" s="3"/>
      <c r="D3" s="2"/>
      <c r="E3" s="2" t="s">
        <v>293</v>
      </c>
      <c r="F3" s="2" t="s">
        <v>4</v>
      </c>
      <c r="G3" s="2" t="s">
        <v>5</v>
      </c>
      <c r="H3" s="34" t="s">
        <v>3</v>
      </c>
      <c r="I3" s="34" t="s">
        <v>4</v>
      </c>
      <c r="J3" s="2" t="s">
        <v>5</v>
      </c>
    </row>
    <row r="4" spans="1:10" s="1" customFormat="1" ht="10.5" customHeight="1" hidden="1">
      <c r="A4" s="4">
        <v>1</v>
      </c>
      <c r="B4" s="5"/>
      <c r="C4" s="5" t="s">
        <v>6</v>
      </c>
      <c r="D4" s="5" t="s">
        <v>7</v>
      </c>
      <c r="E4" s="5">
        <f>(E5*1)+(E146*0)+(E155*1)</f>
        <v>2564.445075162432</v>
      </c>
      <c r="F4" s="5">
        <f>(F5*1)+(F146*0)+(F155*1)</f>
        <v>37750.2216921384</v>
      </c>
      <c r="G4" s="6">
        <f aca="true" t="shared" si="0" ref="G4:G28">(E4*1)+(F4*1)</f>
        <v>40314.666767300834</v>
      </c>
      <c r="H4" s="5">
        <f>(H5*1)+(H146*0)+(H155*1)</f>
        <v>2665.0013320524804</v>
      </c>
      <c r="I4" s="5">
        <f>(I5*1)+(I146*0)+(I155*1)</f>
        <v>38977.32535435572</v>
      </c>
      <c r="J4" s="6">
        <f aca="true" t="shared" si="1" ref="J4:J28">(H4*1)+(I4*1)</f>
        <v>41642.3266864082</v>
      </c>
    </row>
    <row r="5" spans="1:10" s="1" customFormat="1" ht="10.5" customHeight="1">
      <c r="A5" s="4">
        <v>3</v>
      </c>
      <c r="B5" s="7">
        <v>36</v>
      </c>
      <c r="C5" s="5" t="s">
        <v>8</v>
      </c>
      <c r="D5" s="5"/>
      <c r="E5" s="5">
        <f>(E6*1)+(E137*1)+(E136*1)</f>
        <v>2564.445075162432</v>
      </c>
      <c r="F5" s="5">
        <f>(F6*1)+(F137*1)+(F136*1)</f>
        <v>37750.2216921384</v>
      </c>
      <c r="G5" s="6">
        <f t="shared" si="0"/>
        <v>40314.666767300834</v>
      </c>
      <c r="H5" s="5">
        <f>(H6*1)+(H137*1)+(H136*1)</f>
        <v>2665.0013320524804</v>
      </c>
      <c r="I5" s="5">
        <f>(I6*1)+(I137*1)+(I136*1)</f>
        <v>38977.32535435572</v>
      </c>
      <c r="J5" s="6">
        <f t="shared" si="1"/>
        <v>41642.3266864082</v>
      </c>
    </row>
    <row r="6" spans="1:10" s="1" customFormat="1" ht="10.5" customHeight="1">
      <c r="A6" s="4">
        <v>302</v>
      </c>
      <c r="B6" s="7">
        <v>31</v>
      </c>
      <c r="C6" s="5" t="s">
        <v>9</v>
      </c>
      <c r="D6" s="5" t="s">
        <v>10</v>
      </c>
      <c r="E6" s="5">
        <f>(E7*1)+(E9*1)+(E11*1)</f>
        <v>2388.321575162432</v>
      </c>
      <c r="F6" s="5">
        <f>(F7*1)+(F9*1)+(F11*1)</f>
        <v>36448.9889921384</v>
      </c>
      <c r="G6" s="6">
        <f>(E6*1)+(F6*1)</f>
        <v>38837.31056730083</v>
      </c>
      <c r="H6" s="5">
        <f>(H7*1)+(H9*1)+(H11*1)</f>
        <v>2481.9717320524805</v>
      </c>
      <c r="I6" s="5">
        <f>(I7*1)+(I9*1)+(I11*1)</f>
        <v>37634.73005435572</v>
      </c>
      <c r="J6" s="6">
        <f t="shared" si="1"/>
        <v>40116.7017864082</v>
      </c>
    </row>
    <row r="7" spans="1:10" s="1" customFormat="1" ht="21.75" customHeight="1">
      <c r="A7" s="4">
        <v>332</v>
      </c>
      <c r="B7" s="5"/>
      <c r="C7" s="5" t="s">
        <v>11</v>
      </c>
      <c r="D7" s="5"/>
      <c r="E7" s="5">
        <f>(E8*1)+(E10*1)+(E12*1)</f>
        <v>14.4943</v>
      </c>
      <c r="F7" s="5">
        <f>(F8*1)</f>
        <v>221.2028</v>
      </c>
      <c r="G7" s="6">
        <f t="shared" si="0"/>
        <v>235.6971</v>
      </c>
      <c r="H7" s="5">
        <v>14.4943</v>
      </c>
      <c r="I7" s="5">
        <v>221.2028</v>
      </c>
      <c r="J7" s="6">
        <f t="shared" si="1"/>
        <v>235.6971</v>
      </c>
    </row>
    <row r="8" spans="1:10" s="1" customFormat="1" ht="10.5" customHeight="1">
      <c r="A8" s="4">
        <v>274</v>
      </c>
      <c r="B8" s="8">
        <v>30</v>
      </c>
      <c r="C8" s="9" t="s">
        <v>12</v>
      </c>
      <c r="D8" s="9" t="s">
        <v>13</v>
      </c>
      <c r="E8" s="5">
        <v>14.4943</v>
      </c>
      <c r="F8" s="9">
        <v>221.2028</v>
      </c>
      <c r="G8" s="6">
        <f t="shared" si="0"/>
        <v>235.6971</v>
      </c>
      <c r="H8" s="20">
        <v>14.4943</v>
      </c>
      <c r="I8" s="20">
        <v>221.2028</v>
      </c>
      <c r="J8" s="6">
        <f t="shared" si="1"/>
        <v>235.6971</v>
      </c>
    </row>
    <row r="9" spans="1:10" s="1" customFormat="1" ht="21.75" customHeight="1">
      <c r="A9" s="4">
        <v>334</v>
      </c>
      <c r="B9" s="10"/>
      <c r="C9" s="5" t="s">
        <v>14</v>
      </c>
      <c r="D9" s="5" t="s">
        <v>10</v>
      </c>
      <c r="E9" s="5">
        <f>(E10*1)+(E12*1)+(E14*1)</f>
        <v>0</v>
      </c>
      <c r="F9" s="5">
        <f>(F10*1)</f>
        <v>0</v>
      </c>
      <c r="G9" s="6">
        <f t="shared" si="0"/>
        <v>0</v>
      </c>
      <c r="H9" s="5">
        <f>(H10*1)</f>
        <v>0</v>
      </c>
      <c r="I9" s="5">
        <f>(I10*1)</f>
        <v>0</v>
      </c>
      <c r="J9" s="6">
        <f t="shared" si="1"/>
        <v>0</v>
      </c>
    </row>
    <row r="10" spans="1:10" s="1" customFormat="1" ht="21.75" customHeight="1">
      <c r="A10" s="4">
        <v>335</v>
      </c>
      <c r="B10" s="9"/>
      <c r="C10" s="9" t="s">
        <v>14</v>
      </c>
      <c r="D10" s="9" t="s">
        <v>13</v>
      </c>
      <c r="E10" s="5"/>
      <c r="F10" s="9"/>
      <c r="G10" s="6">
        <f t="shared" si="0"/>
        <v>0</v>
      </c>
      <c r="H10" s="20"/>
      <c r="I10" s="20"/>
      <c r="J10" s="6">
        <f t="shared" si="1"/>
        <v>0</v>
      </c>
    </row>
    <row r="11" spans="1:10" s="1" customFormat="1" ht="21.75" customHeight="1">
      <c r="A11" s="4">
        <v>6</v>
      </c>
      <c r="B11" s="5" t="s">
        <v>15</v>
      </c>
      <c r="C11" s="5" t="s">
        <v>16</v>
      </c>
      <c r="D11" s="5" t="s">
        <v>10</v>
      </c>
      <c r="E11" s="5">
        <f>(E12*1)+(E28*1)+(E40*1)+(E61*1)+(E67*1)+(E76*1)+(E80*0)+(E81*1)+(E89*1)+(E90*1)+(E95*1)+(E108*1)+(E109*1)+(E110*1)+(E111*1)+(E112*1)+(E113*1)+(E114*1)+(E117*1)+(E118*1)+(E128*1)+(E129*1)+(E132*1)+(E133*1)+(E134*1)+(E135*-1)</f>
        <v>2373.827275162432</v>
      </c>
      <c r="F11" s="5">
        <f>(F12*1)+(F28*1)+(F40*1)+(F61*1)+(F67*1)+(F76*1)+(F80*0)+(F81*1)+(F89*1)+(F90*1)+(F95*1)+(F108*1)+(F109*1)+(F110*1)+(F111*1)+(F112*1)+(F113*1)+(F114*1)+(F117*1)+(F118*1)+(F128*1)+(F129*1)+(F132*1)+(F133*1)+(F134*1)+(F135*-1)</f>
        <v>36227.7861921384</v>
      </c>
      <c r="G11" s="6">
        <f>(E11*1)+(F11*1)</f>
        <v>38601.613467300835</v>
      </c>
      <c r="H11" s="5">
        <f>(H12*1)+(H28*1)+(H40*1)+(H61*1)+(H67*1)+(H76*1)+(H80*0)+(H81*1)+(H89*1)+(H90*1)+(H95*1)+(H108*1)+(H109*1)+(H110*1)+(H111*1)+(H112*1)+(H113*1)+(H114*1)+(H117*1)+(H118*1)+(H128*1)+(H129*1)+(H132*1)+(H133*1)+(H134*1)+(H135*-1)</f>
        <v>2467.4774320524807</v>
      </c>
      <c r="I11" s="5">
        <f>(I12*1)+(I28*1)+(I40*1)+(I61*1)+(I67*1)+(I76*1)+(I80*0)+(I81*1)+(I89*1)+(I90*1)+(I95*1)+(I108*1)+(I109*1)+(I110*1)+(I111*1)+(I112*1)+(I113*1)+(I114*1)+(I117*1)+(I118*1)+(I128*1)+(I129*1)+(I132*1)+(I133*1)+(I134*1)+(I135*-1)</f>
        <v>37413.52725435572</v>
      </c>
      <c r="J11" s="6">
        <f t="shared" si="1"/>
        <v>39881.0046864082</v>
      </c>
    </row>
    <row r="12" spans="1:10" s="1" customFormat="1" ht="62.25" customHeight="1">
      <c r="A12" s="4">
        <v>39</v>
      </c>
      <c r="B12" s="7">
        <v>4</v>
      </c>
      <c r="C12" s="5" t="s">
        <v>17</v>
      </c>
      <c r="D12" s="5" t="s">
        <v>13</v>
      </c>
      <c r="E12" s="5">
        <f aca="true" t="shared" si="2" ref="E12:E34">(E13*1)+(E15*1)+(E17*1)</f>
        <v>0</v>
      </c>
      <c r="F12" s="5">
        <f>(F13*1)+(F20*1)+(F21*1)+(F22*1)+(F23*1)+(F24*1)+(F25*0)+(F26*1)+(F27*0)</f>
        <v>27881.167655341</v>
      </c>
      <c r="G12" s="6">
        <f t="shared" si="0"/>
        <v>27881.167655341</v>
      </c>
      <c r="H12" s="5">
        <f>(H13*1)+(H20*1)+(H21*1)+(H22*1)+(H23*1)+(H24*1)+(H25*0)+(H26*1)+(H27*0)</f>
        <v>0</v>
      </c>
      <c r="I12" s="5">
        <f>(I13*1)+(I20*1)+(I21*1)+(I22*1)+(I23*1)+(I24*1)+(I25*0)+(I26*1)+(I27*0)</f>
        <v>28745.4778149</v>
      </c>
      <c r="J12" s="6">
        <f t="shared" si="1"/>
        <v>28745.4778149</v>
      </c>
    </row>
    <row r="13" spans="1:10" s="1" customFormat="1" ht="10.5" customHeight="1" hidden="1">
      <c r="A13" s="4">
        <v>41</v>
      </c>
      <c r="B13" s="5"/>
      <c r="C13" s="5" t="s">
        <v>18</v>
      </c>
      <c r="D13" s="5" t="s">
        <v>13</v>
      </c>
      <c r="E13" s="5">
        <f t="shared" si="2"/>
        <v>0</v>
      </c>
      <c r="F13" s="5">
        <f>(F14*1)+(F15*0)</f>
        <v>27881.167655341</v>
      </c>
      <c r="G13" s="6">
        <f t="shared" si="0"/>
        <v>27881.167655341</v>
      </c>
      <c r="H13" s="5">
        <f>(H14*1)+(H15*0)</f>
        <v>0</v>
      </c>
      <c r="I13" s="5">
        <f>(I14*1)+(I15*0)</f>
        <v>28745.4778149</v>
      </c>
      <c r="J13" s="6">
        <f t="shared" si="1"/>
        <v>28745.4778149</v>
      </c>
    </row>
    <row r="14" spans="1:10" s="1" customFormat="1" ht="10.5" customHeight="1">
      <c r="A14" s="4">
        <v>45</v>
      </c>
      <c r="B14" s="11" t="s">
        <v>19</v>
      </c>
      <c r="C14" s="9" t="s">
        <v>20</v>
      </c>
      <c r="D14" s="9" t="s">
        <v>13</v>
      </c>
      <c r="E14" s="5">
        <f t="shared" si="2"/>
        <v>0</v>
      </c>
      <c r="F14" s="9">
        <f>F18*F19/1000</f>
        <v>27881.167655341</v>
      </c>
      <c r="G14" s="6">
        <f t="shared" si="0"/>
        <v>27881.167655341</v>
      </c>
      <c r="H14" s="20"/>
      <c r="I14" s="9">
        <f>I18*I19/1000</f>
        <v>28745.4778149</v>
      </c>
      <c r="J14" s="6">
        <f t="shared" si="1"/>
        <v>28745.4778149</v>
      </c>
    </row>
    <row r="15" spans="1:10" s="1" customFormat="1" ht="10.5" customHeight="1" hidden="1">
      <c r="A15" s="4">
        <v>328</v>
      </c>
      <c r="B15" s="5" t="s">
        <v>21</v>
      </c>
      <c r="C15" s="5" t="s">
        <v>22</v>
      </c>
      <c r="D15" s="5"/>
      <c r="E15" s="5">
        <f t="shared" si="2"/>
        <v>0</v>
      </c>
      <c r="F15" s="5">
        <f>(F16*0)+(F17*0)+(F18*1)+(F19*1)</f>
        <v>10881.1991</v>
      </c>
      <c r="G15" s="6">
        <f t="shared" si="0"/>
        <v>10881.1991</v>
      </c>
      <c r="H15" s="5">
        <f>(H16*0)+(H17*0)+(H18*1)+(H19*1)</f>
        <v>0</v>
      </c>
      <c r="I15" s="5"/>
      <c r="J15" s="6">
        <f t="shared" si="1"/>
        <v>0</v>
      </c>
    </row>
    <row r="16" spans="1:10" s="1" customFormat="1" ht="21.75" customHeight="1">
      <c r="A16" s="4">
        <v>42</v>
      </c>
      <c r="B16" s="9" t="s">
        <v>23</v>
      </c>
      <c r="C16" s="9" t="s">
        <v>24</v>
      </c>
      <c r="D16" s="9" t="s">
        <v>25</v>
      </c>
      <c r="E16" s="5">
        <f t="shared" si="2"/>
        <v>0</v>
      </c>
      <c r="F16" s="9">
        <v>158.73</v>
      </c>
      <c r="G16" s="6">
        <f t="shared" si="0"/>
        <v>158.73</v>
      </c>
      <c r="H16" s="20"/>
      <c r="I16" s="20">
        <v>158.75</v>
      </c>
      <c r="J16" s="6">
        <f t="shared" si="1"/>
        <v>158.75</v>
      </c>
    </row>
    <row r="17" spans="1:10" s="1" customFormat="1" ht="10.5" customHeight="1">
      <c r="A17" s="4">
        <v>43</v>
      </c>
      <c r="B17" s="9" t="s">
        <v>26</v>
      </c>
      <c r="C17" s="9" t="s">
        <v>27</v>
      </c>
      <c r="D17" s="9"/>
      <c r="E17" s="5">
        <f t="shared" si="2"/>
        <v>0</v>
      </c>
      <c r="F17" s="9">
        <v>1.13</v>
      </c>
      <c r="G17" s="6">
        <f t="shared" si="0"/>
        <v>1.13</v>
      </c>
      <c r="H17" s="20"/>
      <c r="I17" s="20">
        <v>1.13</v>
      </c>
      <c r="J17" s="6">
        <f t="shared" si="1"/>
        <v>1.13</v>
      </c>
    </row>
    <row r="18" spans="1:10" s="1" customFormat="1" ht="10.5" customHeight="1">
      <c r="A18" s="4">
        <v>44</v>
      </c>
      <c r="B18" s="9" t="s">
        <v>28</v>
      </c>
      <c r="C18" s="9" t="s">
        <v>29</v>
      </c>
      <c r="D18" s="9" t="s">
        <v>30</v>
      </c>
      <c r="E18" s="5">
        <f t="shared" si="2"/>
        <v>0</v>
      </c>
      <c r="F18" s="31">
        <v>4129.51</v>
      </c>
      <c r="G18" s="6">
        <f t="shared" si="0"/>
        <v>4129.51</v>
      </c>
      <c r="H18" s="20"/>
      <c r="I18" s="20">
        <v>4129.51</v>
      </c>
      <c r="J18" s="6">
        <f t="shared" si="1"/>
        <v>4129.51</v>
      </c>
    </row>
    <row r="19" spans="1:10" s="1" customFormat="1" ht="21.75" customHeight="1">
      <c r="A19" s="4">
        <v>291</v>
      </c>
      <c r="B19" s="9" t="s">
        <v>31</v>
      </c>
      <c r="C19" s="9" t="s">
        <v>32</v>
      </c>
      <c r="D19" s="9" t="s">
        <v>33</v>
      </c>
      <c r="E19" s="5">
        <f t="shared" si="2"/>
        <v>0</v>
      </c>
      <c r="F19" s="31">
        <v>6751.6891</v>
      </c>
      <c r="G19" s="6">
        <f>G12/G18*1000</f>
        <v>6751.6891</v>
      </c>
      <c r="H19" s="20"/>
      <c r="I19" s="20">
        <v>6960.99</v>
      </c>
      <c r="J19" s="6">
        <f>J12/J18*1000</f>
        <v>6960.99</v>
      </c>
    </row>
    <row r="20" spans="1:10" s="1" customFormat="1" ht="10.5" customHeight="1">
      <c r="A20" s="4">
        <v>46</v>
      </c>
      <c r="B20" s="11" t="s">
        <v>34</v>
      </c>
      <c r="C20" s="9" t="s">
        <v>35</v>
      </c>
      <c r="D20" s="9" t="s">
        <v>13</v>
      </c>
      <c r="E20" s="5">
        <f t="shared" si="2"/>
        <v>0</v>
      </c>
      <c r="F20" s="9"/>
      <c r="G20" s="6">
        <f t="shared" si="0"/>
        <v>0</v>
      </c>
      <c r="H20" s="20"/>
      <c r="I20" s="20"/>
      <c r="J20" s="6">
        <f t="shared" si="1"/>
        <v>0</v>
      </c>
    </row>
    <row r="21" spans="1:10" s="1" customFormat="1" ht="10.5" customHeight="1">
      <c r="A21" s="4">
        <v>48</v>
      </c>
      <c r="B21" s="11" t="s">
        <v>36</v>
      </c>
      <c r="C21" s="9" t="s">
        <v>37</v>
      </c>
      <c r="D21" s="9" t="s">
        <v>13</v>
      </c>
      <c r="E21" s="5">
        <f t="shared" si="2"/>
        <v>0</v>
      </c>
      <c r="F21" s="9"/>
      <c r="G21" s="6">
        <f t="shared" si="0"/>
        <v>0</v>
      </c>
      <c r="H21" s="20"/>
      <c r="I21" s="20"/>
      <c r="J21" s="6">
        <f t="shared" si="1"/>
        <v>0</v>
      </c>
    </row>
    <row r="22" spans="1:10" s="1" customFormat="1" ht="10.5" customHeight="1">
      <c r="A22" s="4">
        <v>49</v>
      </c>
      <c r="B22" s="11" t="s">
        <v>38</v>
      </c>
      <c r="C22" s="12" t="s">
        <v>39</v>
      </c>
      <c r="D22" s="12" t="s">
        <v>13</v>
      </c>
      <c r="E22" s="5">
        <f t="shared" si="2"/>
        <v>0</v>
      </c>
      <c r="F22" s="12"/>
      <c r="G22" s="6">
        <f t="shared" si="0"/>
        <v>0</v>
      </c>
      <c r="H22" s="21"/>
      <c r="I22" s="20"/>
      <c r="J22" s="6">
        <f t="shared" si="1"/>
        <v>0</v>
      </c>
    </row>
    <row r="23" spans="1:10" s="1" customFormat="1" ht="10.5" customHeight="1">
      <c r="A23" s="4">
        <v>50</v>
      </c>
      <c r="B23" s="11" t="s">
        <v>40</v>
      </c>
      <c r="C23" s="9" t="s">
        <v>41</v>
      </c>
      <c r="D23" s="9" t="s">
        <v>13</v>
      </c>
      <c r="E23" s="5">
        <f t="shared" si="2"/>
        <v>0</v>
      </c>
      <c r="F23" s="9"/>
      <c r="G23" s="6">
        <f t="shared" si="0"/>
        <v>0</v>
      </c>
      <c r="H23" s="20"/>
      <c r="I23" s="20"/>
      <c r="J23" s="6">
        <f t="shared" si="1"/>
        <v>0</v>
      </c>
    </row>
    <row r="24" spans="1:10" s="1" customFormat="1" ht="10.5" customHeight="1">
      <c r="A24" s="4">
        <v>55</v>
      </c>
      <c r="B24" s="11" t="s">
        <v>42</v>
      </c>
      <c r="C24" s="12" t="s">
        <v>43</v>
      </c>
      <c r="D24" s="12" t="s">
        <v>13</v>
      </c>
      <c r="E24" s="5">
        <f t="shared" si="2"/>
        <v>0</v>
      </c>
      <c r="F24" s="12"/>
      <c r="G24" s="6">
        <f t="shared" si="0"/>
        <v>0</v>
      </c>
      <c r="H24" s="21"/>
      <c r="I24" s="20"/>
      <c r="J24" s="6">
        <f t="shared" si="1"/>
        <v>0</v>
      </c>
    </row>
    <row r="25" spans="1:10" s="1" customFormat="1" ht="10.5" customHeight="1">
      <c r="A25" s="4">
        <v>58</v>
      </c>
      <c r="B25" s="12" t="s">
        <v>44</v>
      </c>
      <c r="C25" s="12" t="s">
        <v>45</v>
      </c>
      <c r="D25" s="12" t="s">
        <v>46</v>
      </c>
      <c r="E25" s="5">
        <f t="shared" si="2"/>
        <v>0</v>
      </c>
      <c r="F25" s="12"/>
      <c r="G25" s="6">
        <f t="shared" si="0"/>
        <v>0</v>
      </c>
      <c r="H25" s="21"/>
      <c r="I25" s="21"/>
      <c r="J25" s="6">
        <f t="shared" si="1"/>
        <v>0</v>
      </c>
    </row>
    <row r="26" spans="1:10" s="1" customFormat="1" ht="10.5" customHeight="1">
      <c r="A26" s="4">
        <v>40</v>
      </c>
      <c r="B26" s="11" t="s">
        <v>47</v>
      </c>
      <c r="C26" s="9" t="s">
        <v>48</v>
      </c>
      <c r="D26" s="9" t="s">
        <v>13</v>
      </c>
      <c r="E26" s="5">
        <f t="shared" si="2"/>
        <v>0</v>
      </c>
      <c r="F26" s="9"/>
      <c r="G26" s="6">
        <f t="shared" si="0"/>
        <v>0</v>
      </c>
      <c r="H26" s="20"/>
      <c r="I26" s="20"/>
      <c r="J26" s="6">
        <f t="shared" si="1"/>
        <v>0</v>
      </c>
    </row>
    <row r="27" spans="1:10" s="1" customFormat="1" ht="10.5" customHeight="1">
      <c r="A27" s="4">
        <v>333</v>
      </c>
      <c r="B27" s="12"/>
      <c r="C27" s="12" t="s">
        <v>49</v>
      </c>
      <c r="D27" s="12" t="s">
        <v>50</v>
      </c>
      <c r="E27" s="5">
        <f t="shared" si="2"/>
        <v>0</v>
      </c>
      <c r="F27" s="12"/>
      <c r="G27" s="6">
        <f t="shared" si="0"/>
        <v>0</v>
      </c>
      <c r="H27" s="21"/>
      <c r="I27" s="21"/>
      <c r="J27" s="6">
        <f t="shared" si="1"/>
        <v>0</v>
      </c>
    </row>
    <row r="28" spans="1:10" s="1" customFormat="1" ht="10.5" customHeight="1">
      <c r="A28" s="4">
        <v>60</v>
      </c>
      <c r="B28" s="13">
        <v>5</v>
      </c>
      <c r="C28" s="5" t="s">
        <v>51</v>
      </c>
      <c r="D28" s="5" t="s">
        <v>13</v>
      </c>
      <c r="E28" s="5">
        <f t="shared" si="2"/>
        <v>0</v>
      </c>
      <c r="F28" s="5">
        <f>(F29*1)+(F32*1)+(F37*1)</f>
        <v>2852.047616756</v>
      </c>
      <c r="G28" s="6">
        <f t="shared" si="0"/>
        <v>2852.047616756</v>
      </c>
      <c r="H28" s="5">
        <f>(H29*1)+(H32*1)+(H37*1)</f>
        <v>0</v>
      </c>
      <c r="I28" s="5">
        <f>(I29*1)+(I32*1)+(I37*1)</f>
        <v>2986.15241456</v>
      </c>
      <c r="J28" s="6">
        <f t="shared" si="1"/>
        <v>2986.15241456</v>
      </c>
    </row>
    <row r="29" spans="1:10" s="1" customFormat="1" ht="10.5" customHeight="1">
      <c r="A29" s="4">
        <v>61</v>
      </c>
      <c r="B29" s="5" t="s">
        <v>52</v>
      </c>
      <c r="C29" s="5" t="s">
        <v>53</v>
      </c>
      <c r="D29" s="5" t="s">
        <v>13</v>
      </c>
      <c r="E29" s="5">
        <f t="shared" si="2"/>
        <v>0</v>
      </c>
      <c r="F29" s="5">
        <f>(F30*1)*(F31*1)</f>
        <v>0</v>
      </c>
      <c r="G29" s="6">
        <f>(E29*1)*(F29*1)</f>
        <v>0</v>
      </c>
      <c r="H29" s="5">
        <f>(H30*1)*(H31*1)</f>
        <v>0</v>
      </c>
      <c r="I29" s="5">
        <f>(I30*1)*(I31*1)</f>
        <v>0</v>
      </c>
      <c r="J29" s="6">
        <f>(H29*1)*(I29*1)</f>
        <v>0</v>
      </c>
    </row>
    <row r="30" spans="1:10" s="1" customFormat="1" ht="21.75" customHeight="1">
      <c r="A30" s="4">
        <v>316</v>
      </c>
      <c r="B30" s="12" t="s">
        <v>54</v>
      </c>
      <c r="C30" s="12" t="s">
        <v>32</v>
      </c>
      <c r="D30" s="12" t="s">
        <v>55</v>
      </c>
      <c r="E30" s="5">
        <f t="shared" si="2"/>
        <v>0</v>
      </c>
      <c r="F30" s="12"/>
      <c r="G30" s="6">
        <f aca="true" t="shared" si="3" ref="G30:G35">(E30*1)+(F30*1)</f>
        <v>0</v>
      </c>
      <c r="H30" s="21"/>
      <c r="I30" s="21"/>
      <c r="J30" s="6">
        <f aca="true" t="shared" si="4" ref="J30:J35">(H30*1)+(I30*1)</f>
        <v>0</v>
      </c>
    </row>
    <row r="31" spans="1:10" s="1" customFormat="1" ht="10.5" customHeight="1">
      <c r="A31" s="4">
        <v>317</v>
      </c>
      <c r="B31" s="12" t="s">
        <v>56</v>
      </c>
      <c r="C31" s="12" t="s">
        <v>29</v>
      </c>
      <c r="D31" s="12" t="s">
        <v>57</v>
      </c>
      <c r="E31" s="5">
        <f t="shared" si="2"/>
        <v>0</v>
      </c>
      <c r="F31" s="12"/>
      <c r="G31" s="6">
        <f t="shared" si="3"/>
        <v>0</v>
      </c>
      <c r="H31" s="21"/>
      <c r="I31" s="21"/>
      <c r="J31" s="6">
        <f t="shared" si="4"/>
        <v>0</v>
      </c>
    </row>
    <row r="32" spans="1:10" s="1" customFormat="1" ht="21.75" customHeight="1">
      <c r="A32" s="4">
        <v>289</v>
      </c>
      <c r="B32" s="5" t="s">
        <v>58</v>
      </c>
      <c r="C32" s="5" t="s">
        <v>59</v>
      </c>
      <c r="D32" s="5" t="s">
        <v>13</v>
      </c>
      <c r="E32" s="5">
        <f t="shared" si="2"/>
        <v>0</v>
      </c>
      <c r="F32" s="5">
        <f>(F33*1)+(F34*0)+(F35*0)+(F36*0)</f>
        <v>2852.047616756</v>
      </c>
      <c r="G32" s="6">
        <f t="shared" si="3"/>
        <v>2852.047616756</v>
      </c>
      <c r="H32" s="5">
        <f>(H33*1)+(H34*0)+(H35*0)+(H36*0)</f>
        <v>0</v>
      </c>
      <c r="I32" s="5">
        <f>(I33*1)+(I34*0)+(I35*0)+(I36*0)</f>
        <v>2986.15241456</v>
      </c>
      <c r="J32" s="6">
        <f t="shared" si="4"/>
        <v>2986.15241456</v>
      </c>
    </row>
    <row r="33" spans="1:10" s="1" customFormat="1" ht="21.75" customHeight="1">
      <c r="A33" s="4">
        <v>314</v>
      </c>
      <c r="B33" s="9" t="s">
        <v>60</v>
      </c>
      <c r="C33" s="9" t="s">
        <v>61</v>
      </c>
      <c r="D33" s="9" t="s">
        <v>13</v>
      </c>
      <c r="E33" s="5">
        <f t="shared" si="2"/>
        <v>0</v>
      </c>
      <c r="F33" s="9">
        <f>F35*F36</f>
        <v>2852.047616756</v>
      </c>
      <c r="G33" s="6">
        <f t="shared" si="3"/>
        <v>2852.047616756</v>
      </c>
      <c r="H33" s="20">
        <f>H35*H36</f>
        <v>0</v>
      </c>
      <c r="I33" s="20">
        <f>I35*I36</f>
        <v>2986.15241456</v>
      </c>
      <c r="J33" s="6">
        <f t="shared" si="4"/>
        <v>2986.15241456</v>
      </c>
    </row>
    <row r="34" spans="1:10" s="1" customFormat="1" ht="21.75" customHeight="1">
      <c r="A34" s="4">
        <v>287</v>
      </c>
      <c r="B34" s="12" t="s">
        <v>62</v>
      </c>
      <c r="C34" s="12" t="s">
        <v>63</v>
      </c>
      <c r="D34" s="12" t="s">
        <v>64</v>
      </c>
      <c r="E34" s="5">
        <f t="shared" si="2"/>
        <v>0</v>
      </c>
      <c r="F34" s="12">
        <v>20</v>
      </c>
      <c r="G34" s="6">
        <f t="shared" si="3"/>
        <v>20</v>
      </c>
      <c r="H34" s="21"/>
      <c r="I34" s="21">
        <v>20</v>
      </c>
      <c r="J34" s="6">
        <f t="shared" si="4"/>
        <v>20</v>
      </c>
    </row>
    <row r="35" spans="1:10" s="1" customFormat="1" ht="21.75" customHeight="1">
      <c r="A35" s="4">
        <v>315</v>
      </c>
      <c r="B35" s="9" t="s">
        <v>65</v>
      </c>
      <c r="C35" s="9" t="s">
        <v>29</v>
      </c>
      <c r="D35" s="9" t="s">
        <v>66</v>
      </c>
      <c r="E35" s="5"/>
      <c r="F35" s="9">
        <v>587.96</v>
      </c>
      <c r="G35" s="6">
        <f t="shared" si="3"/>
        <v>587.96</v>
      </c>
      <c r="H35" s="20"/>
      <c r="I35" s="20">
        <v>587.96</v>
      </c>
      <c r="J35" s="6">
        <f t="shared" si="4"/>
        <v>587.96</v>
      </c>
    </row>
    <row r="36" spans="1:10" s="1" customFormat="1" ht="10.5" customHeight="1">
      <c r="A36" s="4">
        <v>92</v>
      </c>
      <c r="B36" s="9" t="s">
        <v>67</v>
      </c>
      <c r="C36" s="9" t="s">
        <v>68</v>
      </c>
      <c r="D36" s="9" t="s">
        <v>69</v>
      </c>
      <c r="E36" s="5">
        <f>(E37*1)+(E39*1)+(E41*1)</f>
        <v>0</v>
      </c>
      <c r="F36" s="9">
        <v>4.8507511</v>
      </c>
      <c r="G36" s="6">
        <f>G32/G35</f>
        <v>4.8507511</v>
      </c>
      <c r="H36" s="20"/>
      <c r="I36" s="20">
        <v>5.078836</v>
      </c>
      <c r="J36" s="6">
        <f>J32/J35</f>
        <v>5.078836</v>
      </c>
    </row>
    <row r="37" spans="1:10" s="1" customFormat="1" ht="21.75" customHeight="1">
      <c r="A37" s="4">
        <v>62</v>
      </c>
      <c r="B37" s="5" t="s">
        <v>70</v>
      </c>
      <c r="C37" s="5" t="s">
        <v>71</v>
      </c>
      <c r="D37" s="5" t="s">
        <v>13</v>
      </c>
      <c r="E37" s="5"/>
      <c r="F37" s="5">
        <f>(F38*1)*(F39*1)</f>
        <v>0</v>
      </c>
      <c r="G37" s="6">
        <f>(E37*1)*(F37*1)</f>
        <v>0</v>
      </c>
      <c r="H37" s="5">
        <f>(H38*1)*(H39*1)</f>
        <v>0</v>
      </c>
      <c r="I37" s="5">
        <f>(I38*1)*(I39*1)</f>
        <v>0</v>
      </c>
      <c r="J37" s="6">
        <f>(H37*1)*(I37*1)</f>
        <v>0</v>
      </c>
    </row>
    <row r="38" spans="1:10" s="1" customFormat="1" ht="10.5" customHeight="1">
      <c r="A38" s="4">
        <v>284</v>
      </c>
      <c r="B38" s="12" t="s">
        <v>72</v>
      </c>
      <c r="C38" s="12" t="s">
        <v>73</v>
      </c>
      <c r="D38" s="12" t="s">
        <v>74</v>
      </c>
      <c r="E38" s="5">
        <v>0</v>
      </c>
      <c r="F38" s="12"/>
      <c r="G38" s="6" t="e">
        <f>G37/G39</f>
        <v>#DIV/0!</v>
      </c>
      <c r="H38" s="21"/>
      <c r="I38" s="21"/>
      <c r="J38" s="6" t="e">
        <f>J37/J39</f>
        <v>#DIV/0!</v>
      </c>
    </row>
    <row r="39" spans="1:10" s="1" customFormat="1" ht="10.5" customHeight="1">
      <c r="A39" s="4">
        <v>286</v>
      </c>
      <c r="B39" s="12" t="s">
        <v>75</v>
      </c>
      <c r="C39" s="12" t="s">
        <v>29</v>
      </c>
      <c r="D39" s="12" t="s">
        <v>76</v>
      </c>
      <c r="E39" s="5">
        <v>0</v>
      </c>
      <c r="F39" s="12"/>
      <c r="G39" s="6">
        <f>(E39*1)+(F39*1)</f>
        <v>0</v>
      </c>
      <c r="H39" s="21"/>
      <c r="I39" s="21"/>
      <c r="J39" s="6">
        <f>(H39*1)+(I39*1)</f>
        <v>0</v>
      </c>
    </row>
    <row r="40" spans="1:10" s="1" customFormat="1" ht="10.5" customHeight="1">
      <c r="A40" s="4">
        <v>168</v>
      </c>
      <c r="B40" s="7">
        <v>6</v>
      </c>
      <c r="C40" s="5" t="s">
        <v>77</v>
      </c>
      <c r="D40" s="5" t="s">
        <v>13</v>
      </c>
      <c r="E40" s="5">
        <f>(E41*1)+(E45*1)+(E49*1)+(E53*1)+(E57*1)</f>
        <v>829.4425286400001</v>
      </c>
      <c r="F40" s="5">
        <f>(F41*1)+(F45*1)+(F49*1)+(F53*1)+(F57*1)</f>
        <v>1528.5963121920004</v>
      </c>
      <c r="G40" s="6">
        <f>(E40*1)+(F40*1)</f>
        <v>2358.0388408320005</v>
      </c>
      <c r="H40" s="5">
        <f>(H41*1)+(H45*1)+(H49*1)+(H53*1)+(H57*1)</f>
        <v>862.6202496</v>
      </c>
      <c r="I40" s="5">
        <f>(I41*1)+(I45*1)+(I49*1)+(I53*1)+(I57*1)</f>
        <v>1613.5002144000002</v>
      </c>
      <c r="J40" s="6">
        <f>(H40*1)+(I40*1)</f>
        <v>2476.120464</v>
      </c>
    </row>
    <row r="41" spans="1:10" s="1" customFormat="1" ht="21.75" customHeight="1">
      <c r="A41" s="4">
        <v>174</v>
      </c>
      <c r="B41" s="14" t="s">
        <v>78</v>
      </c>
      <c r="C41" s="5" t="s">
        <v>79</v>
      </c>
      <c r="D41" s="5" t="s">
        <v>13</v>
      </c>
      <c r="E41" s="5">
        <v>0</v>
      </c>
      <c r="F41" s="5">
        <f>(F42*0.001)*(F43*1)*(F44*1)</f>
        <v>758.4041041920001</v>
      </c>
      <c r="G41" s="6">
        <f>(E41*1)+(F41*1)</f>
        <v>758.4041041920001</v>
      </c>
      <c r="H41" s="5">
        <f>(H42*0.001)*(H43*1)*(H44*1)</f>
        <v>0</v>
      </c>
      <c r="I41" s="5">
        <f>(I42*0.001)*(I43*1)*(I44*1)</f>
        <v>788.7403008000001</v>
      </c>
      <c r="J41" s="6">
        <f>(H41*1)+(I41*1)</f>
        <v>788.7403008000001</v>
      </c>
    </row>
    <row r="42" spans="1:10" s="1" customFormat="1" ht="31.5" customHeight="1">
      <c r="A42" s="4">
        <v>175</v>
      </c>
      <c r="B42" s="12" t="s">
        <v>80</v>
      </c>
      <c r="C42" s="12" t="s">
        <v>81</v>
      </c>
      <c r="D42" s="12" t="s">
        <v>82</v>
      </c>
      <c r="E42" s="5">
        <v>0</v>
      </c>
      <c r="F42" s="12">
        <v>24687.6336</v>
      </c>
      <c r="G42" s="6"/>
      <c r="H42" s="21"/>
      <c r="I42" s="21">
        <v>25675.14</v>
      </c>
      <c r="J42" s="6">
        <f>J41/J43/J44*1000</f>
        <v>25675.140000000003</v>
      </c>
    </row>
    <row r="43" spans="1:10" s="1" customFormat="1" ht="42" customHeight="1">
      <c r="A43" s="4">
        <v>176</v>
      </c>
      <c r="B43" s="12" t="s">
        <v>83</v>
      </c>
      <c r="C43" s="12" t="s">
        <v>84</v>
      </c>
      <c r="D43" s="12" t="s">
        <v>85</v>
      </c>
      <c r="E43" s="5">
        <v>0</v>
      </c>
      <c r="F43" s="12">
        <v>2.56</v>
      </c>
      <c r="G43" s="6">
        <f>(E43*1)+(F43*1)</f>
        <v>2.56</v>
      </c>
      <c r="H43" s="21"/>
      <c r="I43" s="21">
        <v>2.56</v>
      </c>
      <c r="J43" s="6">
        <f>(H43*1)+(I43*1)</f>
        <v>2.56</v>
      </c>
    </row>
    <row r="44" spans="1:10" s="1" customFormat="1" ht="10.5" customHeight="1">
      <c r="A44" s="4">
        <v>275</v>
      </c>
      <c r="B44" s="12" t="s">
        <v>86</v>
      </c>
      <c r="C44" s="12" t="s">
        <v>87</v>
      </c>
      <c r="D44" s="12" t="s">
        <v>88</v>
      </c>
      <c r="E44" s="5">
        <v>0</v>
      </c>
      <c r="F44" s="12">
        <v>12</v>
      </c>
      <c r="G44" s="6"/>
      <c r="H44" s="21"/>
      <c r="I44" s="21">
        <v>12</v>
      </c>
      <c r="J44" s="6">
        <v>12</v>
      </c>
    </row>
    <row r="45" spans="1:10" s="1" customFormat="1" ht="21.75" customHeight="1">
      <c r="A45" s="4">
        <v>181</v>
      </c>
      <c r="B45" s="14" t="s">
        <v>89</v>
      </c>
      <c r="C45" s="5" t="s">
        <v>90</v>
      </c>
      <c r="D45" s="5" t="s">
        <v>13</v>
      </c>
      <c r="E45" s="5">
        <f>(E46*0.001)*(E47*1)*(E48*1)</f>
        <v>592.5032064000001</v>
      </c>
      <c r="F45" s="5">
        <f>(F46*0.001)*(F47*1)*(F48*1)</f>
        <v>0</v>
      </c>
      <c r="G45" s="6">
        <f>(E45*1)+(F45*1)</f>
        <v>592.5032064000001</v>
      </c>
      <c r="H45" s="5">
        <f>(H46*0.001)*(H47*1)*(H48*1)</f>
        <v>616.20336</v>
      </c>
      <c r="I45" s="5">
        <f>(I46*0.001)*(I47*1)*(I48*1)</f>
        <v>0</v>
      </c>
      <c r="J45" s="6">
        <f>(H45*1)+(I45*1)</f>
        <v>616.20336</v>
      </c>
    </row>
    <row r="46" spans="1:10" s="1" customFormat="1" ht="21.75" customHeight="1">
      <c r="A46" s="4">
        <v>182</v>
      </c>
      <c r="B46" s="12" t="s">
        <v>91</v>
      </c>
      <c r="C46" s="12" t="s">
        <v>92</v>
      </c>
      <c r="D46" s="12" t="s">
        <v>82</v>
      </c>
      <c r="E46" s="5">
        <v>24687.6336</v>
      </c>
      <c r="F46" s="12"/>
      <c r="G46" s="6"/>
      <c r="H46" s="21">
        <v>25675.14</v>
      </c>
      <c r="I46" s="21"/>
      <c r="J46" s="6">
        <f>J45/J47/J48*1000</f>
        <v>25675.14</v>
      </c>
    </row>
    <row r="47" spans="1:10" s="1" customFormat="1" ht="31.5" customHeight="1">
      <c r="A47" s="4">
        <v>183</v>
      </c>
      <c r="B47" s="12" t="s">
        <v>93</v>
      </c>
      <c r="C47" s="12" t="s">
        <v>94</v>
      </c>
      <c r="D47" s="12" t="s">
        <v>85</v>
      </c>
      <c r="E47" s="5">
        <v>2</v>
      </c>
      <c r="F47" s="12"/>
      <c r="G47" s="6">
        <f>(E47*1)+(F47*1)</f>
        <v>2</v>
      </c>
      <c r="H47" s="21">
        <v>2</v>
      </c>
      <c r="I47" s="21"/>
      <c r="J47" s="6">
        <f>(H47*1)+(I47*1)</f>
        <v>2</v>
      </c>
    </row>
    <row r="48" spans="1:10" s="1" customFormat="1" ht="10.5" customHeight="1">
      <c r="A48" s="4">
        <v>276</v>
      </c>
      <c r="B48" s="12" t="s">
        <v>95</v>
      </c>
      <c r="C48" s="12" t="s">
        <v>87</v>
      </c>
      <c r="D48" s="12"/>
      <c r="E48" s="5">
        <v>12</v>
      </c>
      <c r="F48" s="12"/>
      <c r="G48" s="6"/>
      <c r="H48" s="21">
        <v>12</v>
      </c>
      <c r="I48" s="21"/>
      <c r="J48" s="6">
        <v>12</v>
      </c>
    </row>
    <row r="49" spans="1:10" s="1" customFormat="1" ht="21.75" customHeight="1">
      <c r="A49" s="4">
        <v>188</v>
      </c>
      <c r="B49" s="14" t="s">
        <v>96</v>
      </c>
      <c r="C49" s="5" t="s">
        <v>97</v>
      </c>
      <c r="D49" s="5" t="s">
        <v>13</v>
      </c>
      <c r="E49" s="5">
        <f>(E50*0.001)*(E51*1)*(E52*1)</f>
        <v>118.50064128000002</v>
      </c>
      <c r="F49" s="5">
        <f>(F50*0.001)*(F51*1)*(F52*1)</f>
        <v>651.7535270400001</v>
      </c>
      <c r="G49" s="6">
        <f>(E49*1)+(F49*1)</f>
        <v>770.2541683200002</v>
      </c>
      <c r="H49" s="5">
        <f>(H50*0.001)*(H51*1)*(H52*1)</f>
        <v>123.240672</v>
      </c>
      <c r="I49" s="5">
        <f>(I50*0.001)*(I51*1)*(I52*1)</f>
        <v>701.5836960000001</v>
      </c>
      <c r="J49" s="6">
        <f>(H49*1)+(I49*1)</f>
        <v>824.8243680000002</v>
      </c>
    </row>
    <row r="50" spans="1:10" s="1" customFormat="1" ht="21.75" customHeight="1">
      <c r="A50" s="4">
        <v>189</v>
      </c>
      <c r="B50" s="12" t="s">
        <v>98</v>
      </c>
      <c r="C50" s="12" t="s">
        <v>99</v>
      </c>
      <c r="D50" s="12" t="s">
        <v>82</v>
      </c>
      <c r="E50" s="5">
        <v>24687.6336</v>
      </c>
      <c r="F50" s="12">
        <v>24687.6336</v>
      </c>
      <c r="G50" s="6"/>
      <c r="H50" s="21">
        <v>25675.14</v>
      </c>
      <c r="I50" s="21">
        <v>26575.14</v>
      </c>
      <c r="J50" s="6">
        <f>J49/J51/J52*1000</f>
        <v>26436.678461538468</v>
      </c>
    </row>
    <row r="51" spans="1:10" s="1" customFormat="1" ht="31.5" customHeight="1">
      <c r="A51" s="4">
        <v>190</v>
      </c>
      <c r="B51" s="12" t="s">
        <v>100</v>
      </c>
      <c r="C51" s="12" t="s">
        <v>101</v>
      </c>
      <c r="D51" s="12" t="s">
        <v>85</v>
      </c>
      <c r="E51" s="5">
        <v>0.4</v>
      </c>
      <c r="F51" s="12">
        <v>2.2</v>
      </c>
      <c r="G51" s="6">
        <f>(E51*1)+(F51*1)</f>
        <v>2.6</v>
      </c>
      <c r="H51" s="21">
        <v>0.4</v>
      </c>
      <c r="I51" s="21">
        <v>2.2</v>
      </c>
      <c r="J51" s="6">
        <f>(H51*1)+(I51*1)</f>
        <v>2.6</v>
      </c>
    </row>
    <row r="52" spans="1:10" s="1" customFormat="1" ht="10.5" customHeight="1">
      <c r="A52" s="4">
        <v>278</v>
      </c>
      <c r="B52" s="12" t="s">
        <v>102</v>
      </c>
      <c r="C52" s="12" t="s">
        <v>103</v>
      </c>
      <c r="D52" s="12"/>
      <c r="E52" s="5">
        <v>12</v>
      </c>
      <c r="F52" s="12">
        <v>12</v>
      </c>
      <c r="G52" s="6"/>
      <c r="H52" s="21">
        <v>12</v>
      </c>
      <c r="I52" s="21">
        <v>12</v>
      </c>
      <c r="J52" s="6">
        <v>12</v>
      </c>
    </row>
    <row r="53" spans="1:10" s="1" customFormat="1" ht="10.5" customHeight="1">
      <c r="A53" s="4">
        <v>192</v>
      </c>
      <c r="B53" s="14" t="s">
        <v>104</v>
      </c>
      <c r="C53" s="5" t="s">
        <v>105</v>
      </c>
      <c r="D53" s="5" t="s">
        <v>13</v>
      </c>
      <c r="E53" s="5">
        <f>(E54*0.001)*(E55*1)*(E56*1)</f>
        <v>118.43868096000001</v>
      </c>
      <c r="F53" s="5">
        <f>(F54*0.001)*(F55*1)*(F56*1)</f>
        <v>118.43868096000001</v>
      </c>
      <c r="G53" s="6">
        <f>(E53*1)+(F53*1)</f>
        <v>236.87736192000003</v>
      </c>
      <c r="H53" s="5">
        <f>(H54*0.001)*(H55*1)*(H56*1)</f>
        <v>123.1762176</v>
      </c>
      <c r="I53" s="5">
        <f>(I54*0.001)*(I55*1)*(I56*1)</f>
        <v>123.1762176</v>
      </c>
      <c r="J53" s="6">
        <f>(H53*1)+(I53*1)</f>
        <v>246.3524352</v>
      </c>
    </row>
    <row r="54" spans="1:10" s="1" customFormat="1" ht="21.75" customHeight="1">
      <c r="A54" s="4">
        <v>193</v>
      </c>
      <c r="B54" s="12" t="s">
        <v>106</v>
      </c>
      <c r="C54" s="12" t="s">
        <v>107</v>
      </c>
      <c r="D54" s="12" t="s">
        <v>82</v>
      </c>
      <c r="E54" s="5">
        <v>41124.542</v>
      </c>
      <c r="F54" s="12">
        <v>41124.542</v>
      </c>
      <c r="G54" s="6"/>
      <c r="H54" s="21">
        <v>42769.52</v>
      </c>
      <c r="I54" s="21">
        <v>42769.52</v>
      </c>
      <c r="J54" s="6">
        <f>J53/J55/J56*1000</f>
        <v>42769.52</v>
      </c>
    </row>
    <row r="55" spans="1:10" s="1" customFormat="1" ht="31.5" customHeight="1">
      <c r="A55" s="4">
        <v>194</v>
      </c>
      <c r="B55" s="12" t="s">
        <v>108</v>
      </c>
      <c r="C55" s="12" t="s">
        <v>109</v>
      </c>
      <c r="D55" s="12" t="s">
        <v>85</v>
      </c>
      <c r="E55" s="5">
        <v>0.24</v>
      </c>
      <c r="F55" s="12">
        <v>0.24</v>
      </c>
      <c r="G55" s="6">
        <f>(E55*1)+(F55*1)</f>
        <v>0.48</v>
      </c>
      <c r="H55" s="21">
        <v>0.24</v>
      </c>
      <c r="I55" s="21">
        <v>0.24</v>
      </c>
      <c r="J55" s="6">
        <f>(H55*1)+(I55*1)</f>
        <v>0.48</v>
      </c>
    </row>
    <row r="56" spans="1:10" s="1" customFormat="1" ht="10.5" customHeight="1">
      <c r="A56" s="4">
        <v>277</v>
      </c>
      <c r="B56" s="12" t="s">
        <v>110</v>
      </c>
      <c r="C56" s="12" t="s">
        <v>87</v>
      </c>
      <c r="D56" s="12"/>
      <c r="E56" s="5">
        <v>12</v>
      </c>
      <c r="F56" s="12">
        <v>12</v>
      </c>
      <c r="G56" s="6"/>
      <c r="H56" s="21">
        <v>12</v>
      </c>
      <c r="I56" s="21">
        <v>12</v>
      </c>
      <c r="J56" s="6">
        <v>12</v>
      </c>
    </row>
    <row r="57" spans="1:10" s="1" customFormat="1" ht="31.5" customHeight="1">
      <c r="A57" s="4">
        <v>196</v>
      </c>
      <c r="B57" s="14" t="s">
        <v>111</v>
      </c>
      <c r="C57" s="5" t="s">
        <v>112</v>
      </c>
      <c r="D57" s="5" t="s">
        <v>13</v>
      </c>
      <c r="E57" s="5">
        <v>0</v>
      </c>
      <c r="F57" s="5">
        <f>(F58*0.001)*(F59*1)*(F60*1)</f>
        <v>0</v>
      </c>
      <c r="G57" s="6">
        <f>(E57*1)+(F57*1)</f>
        <v>0</v>
      </c>
      <c r="H57" s="5">
        <f>(H58*0.001)*(H59*1)*(H60*1)</f>
        <v>0</v>
      </c>
      <c r="I57" s="5">
        <f>(I58*0.001)*(I59*1)*(I60*1)</f>
        <v>0</v>
      </c>
      <c r="J57" s="6">
        <f>(H57*1)+(I57*1)</f>
        <v>0</v>
      </c>
    </row>
    <row r="58" spans="1:10" s="1" customFormat="1" ht="42" customHeight="1">
      <c r="A58" s="4">
        <v>197</v>
      </c>
      <c r="B58" s="12" t="s">
        <v>113</v>
      </c>
      <c r="C58" s="12" t="s">
        <v>114</v>
      </c>
      <c r="D58" s="12" t="s">
        <v>82</v>
      </c>
      <c r="E58" s="5">
        <v>0</v>
      </c>
      <c r="F58" s="12"/>
      <c r="G58" s="6"/>
      <c r="H58" s="21"/>
      <c r="I58" s="21"/>
      <c r="J58" s="6">
        <v>18000</v>
      </c>
    </row>
    <row r="59" spans="1:10" s="1" customFormat="1" ht="31.5" customHeight="1">
      <c r="A59" s="4">
        <v>198</v>
      </c>
      <c r="B59" s="12" t="s">
        <v>115</v>
      </c>
      <c r="C59" s="12" t="s">
        <v>116</v>
      </c>
      <c r="D59" s="12" t="s">
        <v>85</v>
      </c>
      <c r="E59" s="5">
        <v>0</v>
      </c>
      <c r="F59" s="12"/>
      <c r="G59" s="6">
        <f aca="true" t="shared" si="5" ref="G59:G121">(E59*1)+(F59*1)</f>
        <v>0</v>
      </c>
      <c r="H59" s="21"/>
      <c r="I59" s="21"/>
      <c r="J59" s="6">
        <f aca="true" t="shared" si="6" ref="J59:J89">(H59*1)+(I59*1)</f>
        <v>0</v>
      </c>
    </row>
    <row r="60" spans="1:10" s="1" customFormat="1" ht="10.5" customHeight="1">
      <c r="A60" s="4">
        <v>279</v>
      </c>
      <c r="B60" s="12" t="s">
        <v>117</v>
      </c>
      <c r="C60" s="12" t="s">
        <v>87</v>
      </c>
      <c r="D60" s="12"/>
      <c r="E60" s="5">
        <v>0</v>
      </c>
      <c r="F60" s="12"/>
      <c r="G60" s="6"/>
      <c r="H60" s="21"/>
      <c r="I60" s="21"/>
      <c r="J60" s="6">
        <v>12</v>
      </c>
    </row>
    <row r="61" spans="1:10" s="1" customFormat="1" ht="21.75" customHeight="1">
      <c r="A61" s="4">
        <v>325</v>
      </c>
      <c r="B61" s="5" t="s">
        <v>118</v>
      </c>
      <c r="C61" s="5" t="s">
        <v>119</v>
      </c>
      <c r="D61" s="5" t="s">
        <v>10</v>
      </c>
      <c r="E61" s="5">
        <f>(E62*1)+(E63*1)+(E64*1)+(E65*1)+(E66*1)</f>
        <v>254.05824652243206</v>
      </c>
      <c r="F61" s="5">
        <f>(F62*1)+(F63*1)+(F64*1)+(F65*1)+(F66*1)</f>
        <v>468.20905042440967</v>
      </c>
      <c r="G61" s="6">
        <f t="shared" si="5"/>
        <v>722.2672969468417</v>
      </c>
      <c r="H61" s="5">
        <f>(H62*1)+(H63*1)+(H64*1)+(H65*1)+(H66*1)</f>
        <v>264.22058245248</v>
      </c>
      <c r="I61" s="5">
        <f>(I62*1)+(I63*1)+(I64*1)+(I65*1)+(I66*1)</f>
        <v>494.21511567072</v>
      </c>
      <c r="J61" s="6">
        <f t="shared" si="6"/>
        <v>758.4356981232</v>
      </c>
    </row>
    <row r="62" spans="1:10" s="1" customFormat="1" ht="31.5" customHeight="1">
      <c r="A62" s="4">
        <v>202</v>
      </c>
      <c r="B62" s="10" t="s">
        <v>120</v>
      </c>
      <c r="C62" s="9" t="s">
        <v>121</v>
      </c>
      <c r="D62" s="9" t="s">
        <v>13</v>
      </c>
      <c r="E62" s="5">
        <v>0</v>
      </c>
      <c r="F62" s="9">
        <f>F41*F150/100</f>
        <v>232.2991771140096</v>
      </c>
      <c r="G62" s="6">
        <f t="shared" si="5"/>
        <v>232.2991771140096</v>
      </c>
      <c r="H62" s="23">
        <f>H41*I150/100</f>
        <v>0</v>
      </c>
      <c r="I62" s="20">
        <f>I41*I150/100</f>
        <v>241.59115413504003</v>
      </c>
      <c r="J62" s="6">
        <f t="shared" si="6"/>
        <v>241.59115413504003</v>
      </c>
    </row>
    <row r="63" spans="1:10" s="1" customFormat="1" ht="31.5" customHeight="1">
      <c r="A63" s="4">
        <v>203</v>
      </c>
      <c r="B63" s="10" t="s">
        <v>122</v>
      </c>
      <c r="C63" s="9" t="s">
        <v>123</v>
      </c>
      <c r="D63" s="9" t="s">
        <v>13</v>
      </c>
      <c r="E63" s="20">
        <f>E45*E150/100</f>
        <v>181.48373212032</v>
      </c>
      <c r="F63" s="9">
        <f>F45*F150/100</f>
        <v>0</v>
      </c>
      <c r="G63" s="6">
        <f t="shared" si="5"/>
        <v>181.48373212032</v>
      </c>
      <c r="H63" s="20">
        <f>H45*H150/100</f>
        <v>188.74308916799998</v>
      </c>
      <c r="I63" s="23">
        <f>I45*I150/100</f>
        <v>0</v>
      </c>
      <c r="J63" s="6">
        <f t="shared" si="6"/>
        <v>188.74308916799998</v>
      </c>
    </row>
    <row r="64" spans="1:10" s="1" customFormat="1" ht="31.5" customHeight="1">
      <c r="A64" s="4">
        <v>204</v>
      </c>
      <c r="B64" s="10" t="s">
        <v>124</v>
      </c>
      <c r="C64" s="9" t="s">
        <v>125</v>
      </c>
      <c r="D64" s="9" t="s">
        <v>13</v>
      </c>
      <c r="E64" s="20">
        <f>E49*F150/100</f>
        <v>36.29674642406401</v>
      </c>
      <c r="F64" s="9">
        <f>F49*F150/100</f>
        <v>199.63210533235204</v>
      </c>
      <c r="G64" s="6">
        <f t="shared" si="5"/>
        <v>235.92885175641607</v>
      </c>
      <c r="H64" s="20">
        <f>H49*I150/100</f>
        <v>37.7486178336</v>
      </c>
      <c r="I64" s="36">
        <f>I49*I150/100</f>
        <v>214.89508608480003</v>
      </c>
      <c r="J64" s="6">
        <f t="shared" si="6"/>
        <v>252.64370391840004</v>
      </c>
    </row>
    <row r="65" spans="1:10" s="1" customFormat="1" ht="21.75" customHeight="1">
      <c r="A65" s="4">
        <v>205</v>
      </c>
      <c r="B65" s="10" t="s">
        <v>126</v>
      </c>
      <c r="C65" s="9" t="s">
        <v>127</v>
      </c>
      <c r="D65" s="9" t="s">
        <v>13</v>
      </c>
      <c r="E65" s="9">
        <f>E53*E150/100</f>
        <v>36.277767978048004</v>
      </c>
      <c r="F65" s="9">
        <f>F53*F150/100</f>
        <v>36.277767978048004</v>
      </c>
      <c r="G65" s="6">
        <f t="shared" si="5"/>
        <v>72.55553595609601</v>
      </c>
      <c r="H65" s="20">
        <f>H53*I150/100</f>
        <v>37.72887545088</v>
      </c>
      <c r="I65" s="20">
        <f>I53*I150/100</f>
        <v>37.72887545088</v>
      </c>
      <c r="J65" s="6">
        <f t="shared" si="6"/>
        <v>75.45775090176</v>
      </c>
    </row>
    <row r="66" spans="1:10" s="1" customFormat="1" ht="31.5" customHeight="1">
      <c r="A66" s="4">
        <v>206</v>
      </c>
      <c r="B66" s="10" t="s">
        <v>128</v>
      </c>
      <c r="C66" s="9" t="s">
        <v>129</v>
      </c>
      <c r="D66" s="9" t="s">
        <v>13</v>
      </c>
      <c r="E66" s="5">
        <v>0</v>
      </c>
      <c r="F66" s="9">
        <f>F57*F150/100</f>
        <v>0</v>
      </c>
      <c r="G66" s="6">
        <f t="shared" si="5"/>
        <v>0</v>
      </c>
      <c r="H66" s="23">
        <f>H57*I150/100</f>
        <v>0</v>
      </c>
      <c r="I66" s="23">
        <f>I57*I150/100</f>
        <v>0</v>
      </c>
      <c r="J66" s="6">
        <f t="shared" si="6"/>
        <v>0</v>
      </c>
    </row>
    <row r="67" spans="1:10" s="1" customFormat="1" ht="10.5" customHeight="1">
      <c r="A67" s="4">
        <v>207</v>
      </c>
      <c r="B67" s="5" t="s">
        <v>130</v>
      </c>
      <c r="C67" s="5" t="s">
        <v>131</v>
      </c>
      <c r="D67" s="5" t="s">
        <v>13</v>
      </c>
      <c r="E67" s="5">
        <f>(E68*1)+(E70*1)+(E72*1)</f>
        <v>0</v>
      </c>
      <c r="F67" s="5">
        <f>(F68*1)+(F69*0)+(F70*0)+(F71*0)+(F72*1)+(F73*0)+(F74*0)+(F75*0)</f>
        <v>543.0280968000001</v>
      </c>
      <c r="G67" s="6">
        <f t="shared" si="5"/>
        <v>543.0280968000001</v>
      </c>
      <c r="H67" s="5">
        <f>(H68*1)+(H69*0)+(H70*0)+(H71*0)+(H72*1)+(H73*0)+(H74*0)+(H75*0)</f>
        <v>0</v>
      </c>
      <c r="I67" s="5">
        <f>(I68*1)+(I69*0)+(I70*0)+(I71*0)+(I72*1)+(I73*0)+(I74*0)+(I75*0)</f>
        <v>564.7473392</v>
      </c>
      <c r="J67" s="6">
        <f t="shared" si="6"/>
        <v>564.7473392</v>
      </c>
    </row>
    <row r="68" spans="1:10" s="1" customFormat="1" ht="10.5" customHeight="1">
      <c r="A68" s="4">
        <v>312</v>
      </c>
      <c r="B68" s="22" t="s">
        <v>294</v>
      </c>
      <c r="C68" s="9" t="s">
        <v>338</v>
      </c>
      <c r="D68" s="9" t="s">
        <v>13</v>
      </c>
      <c r="E68" s="5">
        <f>(E69*1)+(E71*1)+(E73*1)</f>
        <v>0</v>
      </c>
      <c r="F68" s="9">
        <f>F70*F71</f>
        <v>543.0280968000001</v>
      </c>
      <c r="G68" s="6">
        <f t="shared" si="5"/>
        <v>543.0280968000001</v>
      </c>
      <c r="H68" s="23">
        <f>H70*H71</f>
        <v>0</v>
      </c>
      <c r="I68" s="36">
        <f>I70*I71</f>
        <v>564.7473392</v>
      </c>
      <c r="J68" s="6">
        <f t="shared" si="6"/>
        <v>564.7473392</v>
      </c>
    </row>
    <row r="69" spans="1:10" s="1" customFormat="1" ht="10.5" customHeight="1">
      <c r="A69" s="4">
        <v>293</v>
      </c>
      <c r="B69" s="12" t="s">
        <v>132</v>
      </c>
      <c r="C69" s="12" t="s">
        <v>133</v>
      </c>
      <c r="D69" s="12" t="s">
        <v>134</v>
      </c>
      <c r="E69" s="5">
        <f>(E70*1)+(E72*1)+(E74*1)</f>
        <v>0</v>
      </c>
      <c r="F69" s="12">
        <v>0.8</v>
      </c>
      <c r="G69" s="6">
        <f t="shared" si="5"/>
        <v>0.8</v>
      </c>
      <c r="H69" s="24"/>
      <c r="I69" s="37">
        <v>0.8</v>
      </c>
      <c r="J69" s="6">
        <f t="shared" si="6"/>
        <v>0.8</v>
      </c>
    </row>
    <row r="70" spans="1:10" s="1" customFormat="1" ht="10.5" customHeight="1">
      <c r="A70" s="4">
        <v>208</v>
      </c>
      <c r="B70" s="9" t="s">
        <v>135</v>
      </c>
      <c r="C70" s="9" t="s">
        <v>136</v>
      </c>
      <c r="D70" s="9" t="s">
        <v>137</v>
      </c>
      <c r="E70" s="5">
        <f>(E71*1)+(E73*1)+(E75*1)</f>
        <v>0</v>
      </c>
      <c r="F70" s="9">
        <v>23.0895</v>
      </c>
      <c r="G70" s="6">
        <f>G68/G71</f>
        <v>23.089500000000005</v>
      </c>
      <c r="H70" s="23"/>
      <c r="I70" s="23">
        <v>24.013</v>
      </c>
      <c r="J70" s="6">
        <f>J68/J71</f>
        <v>24.013</v>
      </c>
    </row>
    <row r="71" spans="1:10" s="1" customFormat="1" ht="10.5" customHeight="1">
      <c r="A71" s="4">
        <v>209</v>
      </c>
      <c r="B71" s="9" t="s">
        <v>138</v>
      </c>
      <c r="C71" s="9" t="s">
        <v>139</v>
      </c>
      <c r="D71" s="9" t="s">
        <v>140</v>
      </c>
      <c r="E71" s="5">
        <v>0</v>
      </c>
      <c r="F71" s="9">
        <v>23.5184</v>
      </c>
      <c r="G71" s="6">
        <f t="shared" si="5"/>
        <v>23.5184</v>
      </c>
      <c r="H71" s="23"/>
      <c r="I71" s="36">
        <v>23.5184</v>
      </c>
      <c r="J71" s="6">
        <f t="shared" si="6"/>
        <v>23.5184</v>
      </c>
    </row>
    <row r="72" spans="1:10" s="1" customFormat="1" ht="10.5" customHeight="1">
      <c r="A72" s="4">
        <v>327</v>
      </c>
      <c r="B72" s="11" t="s">
        <v>141</v>
      </c>
      <c r="C72" s="9" t="s">
        <v>142</v>
      </c>
      <c r="D72" s="9" t="s">
        <v>13</v>
      </c>
      <c r="E72" s="5">
        <v>0</v>
      </c>
      <c r="F72" s="9">
        <f>F74*F75</f>
        <v>0</v>
      </c>
      <c r="G72" s="6">
        <f t="shared" si="5"/>
        <v>0</v>
      </c>
      <c r="H72" s="23">
        <f>H74*H75</f>
        <v>0</v>
      </c>
      <c r="I72" s="23">
        <f>I74*I75</f>
        <v>0</v>
      </c>
      <c r="J72" s="6">
        <f t="shared" si="6"/>
        <v>0</v>
      </c>
    </row>
    <row r="73" spans="1:10" s="1" customFormat="1" ht="21.75" customHeight="1">
      <c r="A73" s="4">
        <v>295</v>
      </c>
      <c r="B73" s="12" t="s">
        <v>143</v>
      </c>
      <c r="C73" s="12" t="s">
        <v>144</v>
      </c>
      <c r="D73" s="12" t="s">
        <v>13</v>
      </c>
      <c r="E73" s="5">
        <v>0</v>
      </c>
      <c r="F73" s="12"/>
      <c r="G73" s="6">
        <f t="shared" si="5"/>
        <v>0</v>
      </c>
      <c r="H73" s="21"/>
      <c r="I73" s="21"/>
      <c r="J73" s="6">
        <f t="shared" si="6"/>
        <v>0</v>
      </c>
    </row>
    <row r="74" spans="1:10" s="1" customFormat="1" ht="10.5" customHeight="1">
      <c r="A74" s="4">
        <v>296</v>
      </c>
      <c r="B74" s="9" t="s">
        <v>145</v>
      </c>
      <c r="C74" s="9" t="s">
        <v>146</v>
      </c>
      <c r="D74" s="9" t="s">
        <v>147</v>
      </c>
      <c r="E74" s="5">
        <v>0</v>
      </c>
      <c r="F74" s="9"/>
      <c r="G74" s="6">
        <f t="shared" si="5"/>
        <v>0</v>
      </c>
      <c r="H74" s="20"/>
      <c r="I74" s="20"/>
      <c r="J74" s="6">
        <f t="shared" si="6"/>
        <v>0</v>
      </c>
    </row>
    <row r="75" spans="1:10" s="1" customFormat="1" ht="10.5" customHeight="1">
      <c r="A75" s="4">
        <v>297</v>
      </c>
      <c r="B75" s="9" t="s">
        <v>148</v>
      </c>
      <c r="C75" s="9" t="s">
        <v>149</v>
      </c>
      <c r="D75" s="9" t="s">
        <v>30</v>
      </c>
      <c r="E75" s="5">
        <f>(E76*1)+(E78*1)+(E80*1)</f>
        <v>0</v>
      </c>
      <c r="F75" s="9"/>
      <c r="G75" s="6">
        <f t="shared" si="5"/>
        <v>0</v>
      </c>
      <c r="H75" s="20"/>
      <c r="I75" s="20"/>
      <c r="J75" s="6">
        <f t="shared" si="6"/>
        <v>0</v>
      </c>
    </row>
    <row r="76" spans="1:10" s="1" customFormat="1" ht="10.5" customHeight="1">
      <c r="A76" s="4">
        <v>210</v>
      </c>
      <c r="B76" s="11"/>
      <c r="C76" s="5" t="s">
        <v>150</v>
      </c>
      <c r="D76" s="5" t="s">
        <v>13</v>
      </c>
      <c r="E76" s="5">
        <f>E79*E78</f>
        <v>0</v>
      </c>
      <c r="F76" s="5">
        <f>F79*F78</f>
        <v>125.68166062499999</v>
      </c>
      <c r="G76" s="6">
        <f t="shared" si="5"/>
        <v>125.68166062499999</v>
      </c>
      <c r="H76" s="5">
        <f>H79*H78</f>
        <v>0</v>
      </c>
      <c r="I76" s="5">
        <f>I79*I78</f>
        <v>130.708955625</v>
      </c>
      <c r="J76" s="6">
        <f t="shared" si="6"/>
        <v>130.708955625</v>
      </c>
    </row>
    <row r="77" spans="1:10" s="1" customFormat="1" ht="10.5" customHeight="1" hidden="1">
      <c r="A77" s="4">
        <v>318</v>
      </c>
      <c r="B77" s="15">
        <v>9</v>
      </c>
      <c r="C77" s="9" t="s">
        <v>150</v>
      </c>
      <c r="D77" s="9" t="s">
        <v>13</v>
      </c>
      <c r="E77" s="5">
        <f>(E78*1)+(E80*1)+(E82*1)</f>
        <v>320.3086</v>
      </c>
      <c r="F77" s="9">
        <f>F78*F79</f>
        <v>125.68166062499999</v>
      </c>
      <c r="G77" s="6">
        <f t="shared" si="5"/>
        <v>445.990260625</v>
      </c>
      <c r="H77" s="20">
        <f>H78*H79</f>
        <v>0</v>
      </c>
      <c r="I77" s="20">
        <f>I78*I79</f>
        <v>130.708955625</v>
      </c>
      <c r="J77" s="6">
        <f t="shared" si="6"/>
        <v>130.708955625</v>
      </c>
    </row>
    <row r="78" spans="1:10" s="1" customFormat="1" ht="10.5" customHeight="1">
      <c r="A78" s="4">
        <v>211</v>
      </c>
      <c r="B78" s="9" t="s">
        <v>151</v>
      </c>
      <c r="C78" s="9" t="s">
        <v>32</v>
      </c>
      <c r="D78" s="9" t="s">
        <v>137</v>
      </c>
      <c r="E78" s="5">
        <v>0</v>
      </c>
      <c r="F78" s="9">
        <v>15.83391</v>
      </c>
      <c r="G78" s="6">
        <f>G76/G79</f>
        <v>15.83391</v>
      </c>
      <c r="H78" s="20"/>
      <c r="I78" s="20">
        <v>16.46727</v>
      </c>
      <c r="J78" s="6">
        <f>J76/J79</f>
        <v>16.46727</v>
      </c>
    </row>
    <row r="79" spans="1:10" s="1" customFormat="1" ht="10.5" customHeight="1">
      <c r="A79" s="4">
        <v>282</v>
      </c>
      <c r="B79" s="9" t="s">
        <v>152</v>
      </c>
      <c r="C79" s="9" t="s">
        <v>153</v>
      </c>
      <c r="D79" s="9" t="s">
        <v>140</v>
      </c>
      <c r="E79" s="5">
        <v>0</v>
      </c>
      <c r="F79" s="9">
        <v>7.9375</v>
      </c>
      <c r="G79" s="6">
        <f t="shared" si="5"/>
        <v>7.9375</v>
      </c>
      <c r="H79" s="20"/>
      <c r="I79" s="20">
        <v>7.9375</v>
      </c>
      <c r="J79" s="6">
        <f t="shared" si="6"/>
        <v>7.9375</v>
      </c>
    </row>
    <row r="80" spans="1:10" s="1" customFormat="1" ht="21.75" customHeight="1">
      <c r="A80" s="4">
        <v>299</v>
      </c>
      <c r="B80" s="12" t="s">
        <v>154</v>
      </c>
      <c r="C80" s="12" t="s">
        <v>155</v>
      </c>
      <c r="D80" s="12" t="s">
        <v>156</v>
      </c>
      <c r="E80" s="5">
        <v>0</v>
      </c>
      <c r="F80" s="12">
        <v>0.2667</v>
      </c>
      <c r="G80" s="6">
        <f t="shared" si="5"/>
        <v>0.2667</v>
      </c>
      <c r="H80" s="21"/>
      <c r="I80" s="21">
        <v>0.2667</v>
      </c>
      <c r="J80" s="6">
        <f t="shared" si="6"/>
        <v>0.2667</v>
      </c>
    </row>
    <row r="81" spans="1:10" s="1" customFormat="1" ht="21.75" customHeight="1">
      <c r="A81" s="4">
        <v>215</v>
      </c>
      <c r="B81" s="16">
        <v>12</v>
      </c>
      <c r="C81" s="5" t="s">
        <v>157</v>
      </c>
      <c r="D81" s="5" t="s">
        <v>13</v>
      </c>
      <c r="E81" s="5">
        <f>(E82*1)+(E84*1)+(E86*1)</f>
        <v>330.5692</v>
      </c>
      <c r="F81" s="5">
        <f>(F82*1)+(F83*1)+(F84*1)+(F85*1)+(F86*1)+(F87*1)+(F88*1)</f>
        <v>126.3511</v>
      </c>
      <c r="G81" s="6">
        <f t="shared" si="5"/>
        <v>456.9203</v>
      </c>
      <c r="H81" s="5">
        <f>(H82*1)+(H83*1)+(H84*1)+(H85*1)+(H86*1)+(H87*1)+(H88*1)</f>
        <v>343.7989</v>
      </c>
      <c r="I81" s="5">
        <f>(I82*1)+(I83*1)+(I84*1)+(I85*1)+(I86*1)+(I87*1)+(I88*1)</f>
        <v>131.382</v>
      </c>
      <c r="J81" s="6">
        <f t="shared" si="6"/>
        <v>475.1809</v>
      </c>
    </row>
    <row r="82" spans="1:10" s="1" customFormat="1" ht="31.5" customHeight="1">
      <c r="A82" s="4">
        <v>216</v>
      </c>
      <c r="B82" s="12" t="s">
        <v>158</v>
      </c>
      <c r="C82" s="12" t="s">
        <v>159</v>
      </c>
      <c r="D82" s="12" t="s">
        <v>13</v>
      </c>
      <c r="E82" s="5">
        <f>(E83*1)+(E85*1)+(E87*1)</f>
        <v>320.3086</v>
      </c>
      <c r="F82" s="32">
        <v>116.2827</v>
      </c>
      <c r="G82" s="6">
        <f t="shared" si="5"/>
        <v>436.59130000000005</v>
      </c>
      <c r="H82" s="21"/>
      <c r="I82" s="21">
        <v>120.934</v>
      </c>
      <c r="J82" s="6">
        <f t="shared" si="6"/>
        <v>120.934</v>
      </c>
    </row>
    <row r="83" spans="1:10" s="1" customFormat="1" ht="10.5" customHeight="1">
      <c r="A83" s="4">
        <v>217</v>
      </c>
      <c r="B83" s="12" t="s">
        <v>160</v>
      </c>
      <c r="C83" s="12" t="s">
        <v>161</v>
      </c>
      <c r="D83" s="12" t="s">
        <v>13</v>
      </c>
      <c r="E83" s="5">
        <v>0</v>
      </c>
      <c r="F83" s="12"/>
      <c r="G83" s="6">
        <f t="shared" si="5"/>
        <v>0</v>
      </c>
      <c r="H83" s="21"/>
      <c r="I83" s="21"/>
      <c r="J83" s="6">
        <f t="shared" si="6"/>
        <v>0</v>
      </c>
    </row>
    <row r="84" spans="1:10" s="1" customFormat="1" ht="21.75" customHeight="1">
      <c r="A84" s="4">
        <v>218</v>
      </c>
      <c r="B84" s="12" t="s">
        <v>162</v>
      </c>
      <c r="C84" s="12" t="s">
        <v>163</v>
      </c>
      <c r="D84" s="12" t="s">
        <v>13</v>
      </c>
      <c r="E84" s="5">
        <v>0</v>
      </c>
      <c r="F84" s="12"/>
      <c r="G84" s="6">
        <f t="shared" si="5"/>
        <v>0</v>
      </c>
      <c r="H84" s="21"/>
      <c r="I84" s="21"/>
      <c r="J84" s="6">
        <f t="shared" si="6"/>
        <v>0</v>
      </c>
    </row>
    <row r="85" spans="1:10" s="1" customFormat="1" ht="21.75" customHeight="1">
      <c r="A85" s="4">
        <v>219</v>
      </c>
      <c r="B85" s="12" t="s">
        <v>164</v>
      </c>
      <c r="C85" s="12" t="s">
        <v>165</v>
      </c>
      <c r="D85" s="12" t="s">
        <v>13</v>
      </c>
      <c r="E85" s="5">
        <v>320.3086</v>
      </c>
      <c r="F85" s="32">
        <v>0</v>
      </c>
      <c r="G85" s="6">
        <f t="shared" si="5"/>
        <v>320.3086</v>
      </c>
      <c r="H85" s="21">
        <v>333.1209</v>
      </c>
      <c r="I85" s="21">
        <v>0</v>
      </c>
      <c r="J85" s="6">
        <f t="shared" si="6"/>
        <v>333.1209</v>
      </c>
    </row>
    <row r="86" spans="1:10" s="1" customFormat="1" ht="10.5" customHeight="1">
      <c r="A86" s="4">
        <v>220</v>
      </c>
      <c r="B86" s="12" t="s">
        <v>166</v>
      </c>
      <c r="C86" s="12" t="s">
        <v>167</v>
      </c>
      <c r="D86" s="12" t="s">
        <v>13</v>
      </c>
      <c r="E86" s="5">
        <v>10.2606</v>
      </c>
      <c r="F86" s="12">
        <v>10.0684</v>
      </c>
      <c r="G86" s="6">
        <f t="shared" si="5"/>
        <v>20.329</v>
      </c>
      <c r="H86" s="21">
        <v>10.678</v>
      </c>
      <c r="I86" s="21">
        <v>10.448</v>
      </c>
      <c r="J86" s="6">
        <f t="shared" si="6"/>
        <v>21.126</v>
      </c>
    </row>
    <row r="87" spans="1:10" s="1" customFormat="1" ht="31.5" customHeight="1">
      <c r="A87" s="4">
        <v>221</v>
      </c>
      <c r="B87" s="12" t="s">
        <v>168</v>
      </c>
      <c r="C87" s="12" t="s">
        <v>169</v>
      </c>
      <c r="D87" s="12" t="s">
        <v>13</v>
      </c>
      <c r="E87" s="5">
        <v>0</v>
      </c>
      <c r="F87" s="32"/>
      <c r="G87" s="6">
        <f t="shared" si="5"/>
        <v>0</v>
      </c>
      <c r="H87" s="21"/>
      <c r="I87" s="21"/>
      <c r="J87" s="6">
        <f t="shared" si="6"/>
        <v>0</v>
      </c>
    </row>
    <row r="88" spans="1:10" s="1" customFormat="1" ht="10.5" customHeight="1">
      <c r="A88" s="4">
        <v>222</v>
      </c>
      <c r="B88" s="12" t="s">
        <v>170</v>
      </c>
      <c r="C88" s="12" t="s">
        <v>171</v>
      </c>
      <c r="D88" s="12" t="s">
        <v>13</v>
      </c>
      <c r="E88" s="5">
        <v>0</v>
      </c>
      <c r="F88" s="12"/>
      <c r="G88" s="6">
        <f t="shared" si="5"/>
        <v>0</v>
      </c>
      <c r="H88" s="21"/>
      <c r="I88" s="21"/>
      <c r="J88" s="6">
        <f t="shared" si="6"/>
        <v>0</v>
      </c>
    </row>
    <row r="89" spans="1:10" s="1" customFormat="1" ht="31.5" customHeight="1">
      <c r="A89" s="4">
        <v>223</v>
      </c>
      <c r="B89" s="16">
        <v>13</v>
      </c>
      <c r="C89" s="12" t="s">
        <v>172</v>
      </c>
      <c r="D89" s="12" t="s">
        <v>13</v>
      </c>
      <c r="E89" s="5">
        <v>0</v>
      </c>
      <c r="F89" s="12"/>
      <c r="G89" s="6">
        <f t="shared" si="5"/>
        <v>0</v>
      </c>
      <c r="H89" s="21"/>
      <c r="I89" s="21"/>
      <c r="J89" s="6">
        <f t="shared" si="6"/>
        <v>0</v>
      </c>
    </row>
    <row r="90" spans="1:10" s="1" customFormat="1" ht="42" customHeight="1">
      <c r="A90" s="4">
        <v>224</v>
      </c>
      <c r="B90" s="16">
        <v>14</v>
      </c>
      <c r="C90" s="5" t="s">
        <v>173</v>
      </c>
      <c r="D90" s="5" t="s">
        <v>13</v>
      </c>
      <c r="E90" s="5">
        <f>(E91*1)+(E92*1)+(E93*1)+(E94*1)</f>
        <v>926.9196</v>
      </c>
      <c r="F90" s="5">
        <f>(F91*1)+(F92*1)+(F93*1)+(F94*1)</f>
        <v>437.7177</v>
      </c>
      <c r="G90" s="6">
        <f t="shared" si="5"/>
        <v>1364.6372999999999</v>
      </c>
      <c r="H90" s="5">
        <f>(H91*1)+(H92*1)+(H93*1)+(H94*1)</f>
        <v>964</v>
      </c>
      <c r="I90" s="5">
        <f>(I91*1)+(I92*1)+(I93*1)+(I94*1)</f>
        <v>455.2264</v>
      </c>
      <c r="J90" s="6">
        <f aca="true" t="shared" si="7" ref="J90:J121">(H90*1)+(I90*1)</f>
        <v>1419.2264</v>
      </c>
    </row>
    <row r="91" spans="1:10" s="1" customFormat="1" ht="10.5" customHeight="1">
      <c r="A91" s="4">
        <v>225</v>
      </c>
      <c r="B91" s="12" t="s">
        <v>174</v>
      </c>
      <c r="C91" s="12" t="s">
        <v>175</v>
      </c>
      <c r="D91" s="12" t="s">
        <v>13</v>
      </c>
      <c r="E91" s="5">
        <v>0</v>
      </c>
      <c r="F91" s="12"/>
      <c r="G91" s="6">
        <f t="shared" si="5"/>
        <v>0</v>
      </c>
      <c r="H91" s="21"/>
      <c r="I91" s="21"/>
      <c r="J91" s="6">
        <f t="shared" si="7"/>
        <v>0</v>
      </c>
    </row>
    <row r="92" spans="1:10" s="1" customFormat="1" ht="21.75" customHeight="1">
      <c r="A92" s="4">
        <v>226</v>
      </c>
      <c r="B92" s="12" t="s">
        <v>176</v>
      </c>
      <c r="C92" s="12" t="s">
        <v>177</v>
      </c>
      <c r="D92" s="12" t="s">
        <v>13</v>
      </c>
      <c r="E92" s="5">
        <v>926.9196</v>
      </c>
      <c r="F92" s="12">
        <v>437.7177</v>
      </c>
      <c r="G92" s="6">
        <f t="shared" si="5"/>
        <v>1364.6372999999999</v>
      </c>
      <c r="H92" s="21">
        <v>964</v>
      </c>
      <c r="I92" s="21">
        <v>455.2264</v>
      </c>
      <c r="J92" s="6">
        <f t="shared" si="7"/>
        <v>1419.2264</v>
      </c>
    </row>
    <row r="93" spans="1:10" s="1" customFormat="1" ht="21.75" customHeight="1">
      <c r="A93" s="4">
        <v>227</v>
      </c>
      <c r="B93" s="12" t="s">
        <v>178</v>
      </c>
      <c r="C93" s="12" t="s">
        <v>179</v>
      </c>
      <c r="D93" s="12" t="s">
        <v>13</v>
      </c>
      <c r="E93" s="5">
        <f aca="true" t="shared" si="8" ref="E93:E98">(E94*1)+(E96*1)+(E98*1)</f>
        <v>0</v>
      </c>
      <c r="F93" s="12"/>
      <c r="G93" s="6">
        <f t="shared" si="5"/>
        <v>0</v>
      </c>
      <c r="H93" s="21"/>
      <c r="I93" s="21"/>
      <c r="J93" s="6">
        <f t="shared" si="7"/>
        <v>0</v>
      </c>
    </row>
    <row r="94" spans="1:10" s="1" customFormat="1" ht="21.75" customHeight="1">
      <c r="A94" s="4">
        <v>228</v>
      </c>
      <c r="B94" s="12" t="s">
        <v>180</v>
      </c>
      <c r="C94" s="12" t="s">
        <v>181</v>
      </c>
      <c r="D94" s="12" t="s">
        <v>13</v>
      </c>
      <c r="E94" s="5">
        <f t="shared" si="8"/>
        <v>0</v>
      </c>
      <c r="F94" s="12"/>
      <c r="G94" s="6">
        <f t="shared" si="5"/>
        <v>0</v>
      </c>
      <c r="H94" s="21"/>
      <c r="I94" s="21"/>
      <c r="J94" s="6">
        <f t="shared" si="7"/>
        <v>0</v>
      </c>
    </row>
    <row r="95" spans="1:10" s="1" customFormat="1" ht="42" customHeight="1">
      <c r="A95" s="4">
        <v>229</v>
      </c>
      <c r="B95" s="16">
        <v>15</v>
      </c>
      <c r="C95" s="5" t="s">
        <v>182</v>
      </c>
      <c r="D95" s="5" t="s">
        <v>13</v>
      </c>
      <c r="E95" s="5">
        <f t="shared" si="8"/>
        <v>0</v>
      </c>
      <c r="F95" s="5">
        <f>(F96*1)+(F97*1)+(F98*1)+(F99*1)+(F100*1)+(F101*1)+(F102*1)+(F103*1)+(F104*1)+(F105*1)+(F106*1)+(F107*1)</f>
        <v>0</v>
      </c>
      <c r="G95" s="6">
        <f t="shared" si="5"/>
        <v>0</v>
      </c>
      <c r="H95" s="5">
        <f>(H96*1)+(H97*1)+(H98*1)+(H99*1)+(H100*1)+(H101*1)+(H102*1)+(H103*1)+(H104*1)+(H105*1)+(H106*1)+(H107*1)</f>
        <v>0</v>
      </c>
      <c r="I95" s="5">
        <f>(I96*1)+(I97*1)+(I98*1)+(I99*1)+(I100*1)+(I101*1)+(I102*1)+(I103*1)+(I104*1)+(I105*1)+(I106*1)+(I107*1)</f>
        <v>0</v>
      </c>
      <c r="J95" s="6">
        <f t="shared" si="7"/>
        <v>0</v>
      </c>
    </row>
    <row r="96" spans="1:10" s="1" customFormat="1" ht="10.5" customHeight="1">
      <c r="A96" s="4">
        <v>232</v>
      </c>
      <c r="B96" s="12" t="s">
        <v>183</v>
      </c>
      <c r="C96" s="12" t="s">
        <v>184</v>
      </c>
      <c r="D96" s="12" t="s">
        <v>13</v>
      </c>
      <c r="E96" s="5">
        <f t="shared" si="8"/>
        <v>0</v>
      </c>
      <c r="F96" s="12"/>
      <c r="G96" s="6">
        <f t="shared" si="5"/>
        <v>0</v>
      </c>
      <c r="H96" s="21"/>
      <c r="I96" s="21"/>
      <c r="J96" s="6">
        <f t="shared" si="7"/>
        <v>0</v>
      </c>
    </row>
    <row r="97" spans="1:10" s="1" customFormat="1" ht="10.5" customHeight="1">
      <c r="A97" s="4">
        <v>236</v>
      </c>
      <c r="B97" s="12" t="s">
        <v>185</v>
      </c>
      <c r="C97" s="12" t="s">
        <v>186</v>
      </c>
      <c r="D97" s="12" t="s">
        <v>13</v>
      </c>
      <c r="E97" s="5">
        <f t="shared" si="8"/>
        <v>0</v>
      </c>
      <c r="F97" s="12"/>
      <c r="G97" s="6">
        <f t="shared" si="5"/>
        <v>0</v>
      </c>
      <c r="H97" s="21"/>
      <c r="I97" s="21"/>
      <c r="J97" s="6">
        <f t="shared" si="7"/>
        <v>0</v>
      </c>
    </row>
    <row r="98" spans="1:10" s="1" customFormat="1" ht="10.5" customHeight="1">
      <c r="A98" s="4">
        <v>241</v>
      </c>
      <c r="B98" s="12" t="s">
        <v>187</v>
      </c>
      <c r="C98" s="12" t="s">
        <v>188</v>
      </c>
      <c r="D98" s="12" t="s">
        <v>13</v>
      </c>
      <c r="E98" s="5">
        <f t="shared" si="8"/>
        <v>0</v>
      </c>
      <c r="F98" s="12"/>
      <c r="G98" s="6">
        <f t="shared" si="5"/>
        <v>0</v>
      </c>
      <c r="H98" s="21"/>
      <c r="I98" s="21"/>
      <c r="J98" s="6">
        <f t="shared" si="7"/>
        <v>0</v>
      </c>
    </row>
    <row r="99" spans="1:10" s="1" customFormat="1" ht="10.5" customHeight="1">
      <c r="A99" s="4">
        <v>230</v>
      </c>
      <c r="B99" s="12" t="s">
        <v>189</v>
      </c>
      <c r="C99" s="12" t="s">
        <v>190</v>
      </c>
      <c r="D99" s="12" t="s">
        <v>13</v>
      </c>
      <c r="E99" s="12"/>
      <c r="F99" s="12"/>
      <c r="G99" s="6">
        <f t="shared" si="5"/>
        <v>0</v>
      </c>
      <c r="H99" s="21"/>
      <c r="I99" s="21"/>
      <c r="J99" s="6">
        <f t="shared" si="7"/>
        <v>0</v>
      </c>
    </row>
    <row r="100" spans="1:10" s="1" customFormat="1" ht="21.75" customHeight="1">
      <c r="A100" s="4">
        <v>231</v>
      </c>
      <c r="B100" s="12" t="s">
        <v>191</v>
      </c>
      <c r="C100" s="12" t="s">
        <v>192</v>
      </c>
      <c r="D100" s="12" t="s">
        <v>13</v>
      </c>
      <c r="E100" s="12"/>
      <c r="F100" s="12"/>
      <c r="G100" s="6">
        <f t="shared" si="5"/>
        <v>0</v>
      </c>
      <c r="H100" s="21"/>
      <c r="I100" s="21"/>
      <c r="J100" s="6">
        <f t="shared" si="7"/>
        <v>0</v>
      </c>
    </row>
    <row r="101" spans="1:10" s="1" customFormat="1" ht="21.75" customHeight="1">
      <c r="A101" s="4">
        <v>233</v>
      </c>
      <c r="B101" s="12" t="s">
        <v>193</v>
      </c>
      <c r="C101" s="12" t="s">
        <v>194</v>
      </c>
      <c r="D101" s="12" t="s">
        <v>13</v>
      </c>
      <c r="E101" s="12"/>
      <c r="F101" s="12"/>
      <c r="G101" s="6">
        <f t="shared" si="5"/>
        <v>0</v>
      </c>
      <c r="H101" s="21"/>
      <c r="I101" s="21"/>
      <c r="J101" s="6">
        <f t="shared" si="7"/>
        <v>0</v>
      </c>
    </row>
    <row r="102" spans="1:10" s="1" customFormat="1" ht="10.5" customHeight="1">
      <c r="A102" s="4">
        <v>234</v>
      </c>
      <c r="B102" s="12" t="s">
        <v>195</v>
      </c>
      <c r="C102" s="12" t="s">
        <v>196</v>
      </c>
      <c r="D102" s="12" t="s">
        <v>13</v>
      </c>
      <c r="E102" s="12"/>
      <c r="F102" s="12"/>
      <c r="G102" s="6">
        <f t="shared" si="5"/>
        <v>0</v>
      </c>
      <c r="H102" s="21"/>
      <c r="I102" s="21"/>
      <c r="J102" s="6">
        <f t="shared" si="7"/>
        <v>0</v>
      </c>
    </row>
    <row r="103" spans="1:10" s="1" customFormat="1" ht="21.75" customHeight="1">
      <c r="A103" s="4">
        <v>235</v>
      </c>
      <c r="B103" s="12" t="s">
        <v>197</v>
      </c>
      <c r="C103" s="12" t="s">
        <v>198</v>
      </c>
      <c r="D103" s="12" t="s">
        <v>13</v>
      </c>
      <c r="E103" s="12"/>
      <c r="F103" s="12"/>
      <c r="G103" s="6">
        <f t="shared" si="5"/>
        <v>0</v>
      </c>
      <c r="H103" s="21"/>
      <c r="I103" s="21"/>
      <c r="J103" s="6">
        <f t="shared" si="7"/>
        <v>0</v>
      </c>
    </row>
    <row r="104" spans="1:10" s="1" customFormat="1" ht="21.75" customHeight="1">
      <c r="A104" s="4">
        <v>237</v>
      </c>
      <c r="B104" s="12" t="s">
        <v>199</v>
      </c>
      <c r="C104" s="12" t="s">
        <v>200</v>
      </c>
      <c r="D104" s="12" t="s">
        <v>13</v>
      </c>
      <c r="E104" s="12"/>
      <c r="F104" s="12"/>
      <c r="G104" s="6">
        <f t="shared" si="5"/>
        <v>0</v>
      </c>
      <c r="H104" s="21"/>
      <c r="I104" s="21"/>
      <c r="J104" s="6">
        <f t="shared" si="7"/>
        <v>0</v>
      </c>
    </row>
    <row r="105" spans="1:10" s="1" customFormat="1" ht="31.5" customHeight="1">
      <c r="A105" s="4">
        <v>238</v>
      </c>
      <c r="B105" s="12" t="s">
        <v>201</v>
      </c>
      <c r="C105" s="12" t="s">
        <v>202</v>
      </c>
      <c r="D105" s="12" t="s">
        <v>13</v>
      </c>
      <c r="E105" s="12"/>
      <c r="F105" s="12"/>
      <c r="G105" s="6">
        <f t="shared" si="5"/>
        <v>0</v>
      </c>
      <c r="H105" s="21"/>
      <c r="I105" s="21"/>
      <c r="J105" s="6">
        <f t="shared" si="7"/>
        <v>0</v>
      </c>
    </row>
    <row r="106" spans="1:10" s="1" customFormat="1" ht="10.5" customHeight="1">
      <c r="A106" s="4">
        <v>239</v>
      </c>
      <c r="B106" s="12" t="s">
        <v>203</v>
      </c>
      <c r="C106" s="12" t="s">
        <v>204</v>
      </c>
      <c r="D106" s="12" t="s">
        <v>13</v>
      </c>
      <c r="E106" s="12"/>
      <c r="F106" s="12"/>
      <c r="G106" s="6">
        <f t="shared" si="5"/>
        <v>0</v>
      </c>
      <c r="H106" s="21"/>
      <c r="I106" s="21"/>
      <c r="J106" s="6">
        <f t="shared" si="7"/>
        <v>0</v>
      </c>
    </row>
    <row r="107" spans="1:10" s="1" customFormat="1" ht="21.75" customHeight="1">
      <c r="A107" s="4">
        <v>240</v>
      </c>
      <c r="B107" s="12" t="s">
        <v>205</v>
      </c>
      <c r="C107" s="12" t="s">
        <v>206</v>
      </c>
      <c r="D107" s="12" t="s">
        <v>13</v>
      </c>
      <c r="E107" s="12"/>
      <c r="F107" s="12"/>
      <c r="G107" s="6">
        <f t="shared" si="5"/>
        <v>0</v>
      </c>
      <c r="H107" s="21"/>
      <c r="I107" s="21"/>
      <c r="J107" s="6">
        <f t="shared" si="7"/>
        <v>0</v>
      </c>
    </row>
    <row r="108" spans="1:10" s="1" customFormat="1" ht="21.75" customHeight="1">
      <c r="A108" s="4">
        <v>242</v>
      </c>
      <c r="B108" s="16">
        <v>16</v>
      </c>
      <c r="C108" s="12" t="s">
        <v>207</v>
      </c>
      <c r="D108" s="12" t="s">
        <v>13</v>
      </c>
      <c r="E108" s="12"/>
      <c r="F108" s="12"/>
      <c r="G108" s="6">
        <f t="shared" si="5"/>
        <v>0</v>
      </c>
      <c r="H108" s="21"/>
      <c r="I108" s="21"/>
      <c r="J108" s="6">
        <f t="shared" si="7"/>
        <v>0</v>
      </c>
    </row>
    <row r="109" spans="1:10" s="1" customFormat="1" ht="10.5" customHeight="1">
      <c r="A109" s="4">
        <v>243</v>
      </c>
      <c r="B109" s="16">
        <v>17</v>
      </c>
      <c r="C109" s="12" t="s">
        <v>208</v>
      </c>
      <c r="D109" s="12" t="s">
        <v>13</v>
      </c>
      <c r="E109" s="12"/>
      <c r="F109" s="12">
        <v>27.8989</v>
      </c>
      <c r="G109" s="6">
        <f t="shared" si="5"/>
        <v>27.8989</v>
      </c>
      <c r="H109" s="21"/>
      <c r="I109" s="21">
        <v>27.8989</v>
      </c>
      <c r="J109" s="6">
        <f t="shared" si="7"/>
        <v>27.8989</v>
      </c>
    </row>
    <row r="110" spans="1:10" s="1" customFormat="1" ht="42" customHeight="1">
      <c r="A110" s="4">
        <v>244</v>
      </c>
      <c r="B110" s="16">
        <v>18</v>
      </c>
      <c r="C110" s="12" t="s">
        <v>209</v>
      </c>
      <c r="D110" s="12" t="s">
        <v>13</v>
      </c>
      <c r="E110" s="12"/>
      <c r="F110" s="12"/>
      <c r="G110" s="6">
        <f t="shared" si="5"/>
        <v>0</v>
      </c>
      <c r="H110" s="21"/>
      <c r="I110" s="21"/>
      <c r="J110" s="6">
        <f t="shared" si="7"/>
        <v>0</v>
      </c>
    </row>
    <row r="111" spans="1:10" s="1" customFormat="1" ht="10.5" customHeight="1">
      <c r="A111" s="4">
        <v>245</v>
      </c>
      <c r="B111" s="16">
        <v>19</v>
      </c>
      <c r="C111" s="12" t="s">
        <v>210</v>
      </c>
      <c r="D111" s="12" t="s">
        <v>13</v>
      </c>
      <c r="E111" s="12">
        <v>2.8935</v>
      </c>
      <c r="F111" s="12">
        <v>6.0965</v>
      </c>
      <c r="G111" s="6">
        <f t="shared" si="5"/>
        <v>8.99</v>
      </c>
      <c r="H111" s="21">
        <v>2.8935</v>
      </c>
      <c r="I111" s="21">
        <v>6.0965</v>
      </c>
      <c r="J111" s="6">
        <f t="shared" si="7"/>
        <v>8.99</v>
      </c>
    </row>
    <row r="112" spans="1:10" s="1" customFormat="1" ht="10.5" customHeight="1">
      <c r="A112" s="4">
        <v>303</v>
      </c>
      <c r="B112" s="16">
        <v>20</v>
      </c>
      <c r="C112" s="12" t="s">
        <v>211</v>
      </c>
      <c r="D112" s="12" t="s">
        <v>13</v>
      </c>
      <c r="E112" s="12"/>
      <c r="F112" s="12">
        <v>16.229</v>
      </c>
      <c r="G112" s="6">
        <f t="shared" si="5"/>
        <v>16.229</v>
      </c>
      <c r="H112" s="21"/>
      <c r="I112" s="21">
        <v>16.229</v>
      </c>
      <c r="J112" s="6">
        <f t="shared" si="7"/>
        <v>16.229</v>
      </c>
    </row>
    <row r="113" spans="1:10" s="1" customFormat="1" ht="51.75" customHeight="1">
      <c r="A113" s="4">
        <v>249</v>
      </c>
      <c r="B113" s="8">
        <v>21</v>
      </c>
      <c r="C113" s="12" t="s">
        <v>212</v>
      </c>
      <c r="D113" s="12" t="s">
        <v>13</v>
      </c>
      <c r="E113" s="12"/>
      <c r="F113" s="12"/>
      <c r="G113" s="6">
        <f t="shared" si="5"/>
        <v>0</v>
      </c>
      <c r="H113" s="21"/>
      <c r="I113" s="21"/>
      <c r="J113" s="6">
        <f t="shared" si="7"/>
        <v>0</v>
      </c>
    </row>
    <row r="114" spans="1:10" s="1" customFormat="1" ht="10.5" customHeight="1">
      <c r="A114" s="4">
        <v>250</v>
      </c>
      <c r="B114" s="7">
        <v>22</v>
      </c>
      <c r="C114" s="5" t="s">
        <v>213</v>
      </c>
      <c r="D114" s="5" t="s">
        <v>13</v>
      </c>
      <c r="E114" s="5">
        <f>(E115*1)+(E116*1)</f>
        <v>0</v>
      </c>
      <c r="F114" s="5">
        <f>(F115*1)+(F116*1)</f>
        <v>0</v>
      </c>
      <c r="G114" s="6">
        <f t="shared" si="5"/>
        <v>0</v>
      </c>
      <c r="H114" s="5">
        <f>(H115*1)+(H116*1)</f>
        <v>0</v>
      </c>
      <c r="I114" s="5">
        <f>(I115*1)+(I116*1)</f>
        <v>0</v>
      </c>
      <c r="J114" s="6">
        <f t="shared" si="7"/>
        <v>0</v>
      </c>
    </row>
    <row r="115" spans="1:10" s="1" customFormat="1" ht="21.75" customHeight="1">
      <c r="A115" s="4">
        <v>251</v>
      </c>
      <c r="B115" s="10" t="s">
        <v>214</v>
      </c>
      <c r="C115" s="12" t="s">
        <v>215</v>
      </c>
      <c r="D115" s="12" t="s">
        <v>13</v>
      </c>
      <c r="E115" s="12"/>
      <c r="F115" s="12"/>
      <c r="G115" s="6">
        <f t="shared" si="5"/>
        <v>0</v>
      </c>
      <c r="H115" s="21"/>
      <c r="I115" s="21"/>
      <c r="J115" s="6">
        <f t="shared" si="7"/>
        <v>0</v>
      </c>
    </row>
    <row r="116" spans="1:10" s="1" customFormat="1" ht="21.75" customHeight="1">
      <c r="A116" s="4">
        <v>252</v>
      </c>
      <c r="B116" s="14" t="s">
        <v>216</v>
      </c>
      <c r="C116" s="12" t="s">
        <v>217</v>
      </c>
      <c r="D116" s="12" t="s">
        <v>13</v>
      </c>
      <c r="E116" s="12"/>
      <c r="F116" s="12"/>
      <c r="G116" s="6">
        <f t="shared" si="5"/>
        <v>0</v>
      </c>
      <c r="H116" s="21"/>
      <c r="I116" s="21"/>
      <c r="J116" s="6">
        <f t="shared" si="7"/>
        <v>0</v>
      </c>
    </row>
    <row r="117" spans="1:10" s="1" customFormat="1" ht="10.5" customHeight="1">
      <c r="A117" s="4">
        <v>253</v>
      </c>
      <c r="B117" s="8">
        <v>23</v>
      </c>
      <c r="C117" s="12" t="s">
        <v>218</v>
      </c>
      <c r="D117" s="12" t="s">
        <v>13</v>
      </c>
      <c r="E117" s="12"/>
      <c r="F117" s="12"/>
      <c r="G117" s="6">
        <f t="shared" si="5"/>
        <v>0</v>
      </c>
      <c r="H117" s="21"/>
      <c r="I117" s="21"/>
      <c r="J117" s="6">
        <f t="shared" si="7"/>
        <v>0</v>
      </c>
    </row>
    <row r="118" spans="1:10" s="1" customFormat="1" ht="31.5" customHeight="1">
      <c r="A118" s="4">
        <v>258</v>
      </c>
      <c r="B118" s="7">
        <v>25</v>
      </c>
      <c r="C118" s="5" t="s">
        <v>219</v>
      </c>
      <c r="D118" s="5" t="s">
        <v>13</v>
      </c>
      <c r="E118" s="5">
        <f>(E119*1)+(E120*1)+(E121*1)+(E122*1)</f>
        <v>21.9342</v>
      </c>
      <c r="F118" s="5">
        <f>(F119*1)+(F120*1)+(F121*1)+(F122*1)</f>
        <v>46.7589</v>
      </c>
      <c r="G118" s="6">
        <f t="shared" si="5"/>
        <v>68.6931</v>
      </c>
      <c r="H118" s="5">
        <f>(H119*1)+(H120*1)+(H121*1)+(H122*1)</f>
        <v>21.9342</v>
      </c>
      <c r="I118" s="5">
        <f>(I119*1)+(I120*1)+(I121*1)+(I122*1)</f>
        <v>46.7589</v>
      </c>
      <c r="J118" s="6">
        <f t="shared" si="7"/>
        <v>68.6931</v>
      </c>
    </row>
    <row r="119" spans="1:10" s="1" customFormat="1" ht="93.75" customHeight="1">
      <c r="A119" s="4">
        <v>259</v>
      </c>
      <c r="B119" s="10" t="s">
        <v>220</v>
      </c>
      <c r="C119" s="12" t="s">
        <v>221</v>
      </c>
      <c r="D119" s="12" t="s">
        <v>13</v>
      </c>
      <c r="E119" s="12"/>
      <c r="F119" s="12"/>
      <c r="G119" s="6">
        <f t="shared" si="5"/>
        <v>0</v>
      </c>
      <c r="H119" s="21"/>
      <c r="I119" s="21"/>
      <c r="J119" s="6">
        <f t="shared" si="7"/>
        <v>0</v>
      </c>
    </row>
    <row r="120" spans="1:10" s="1" customFormat="1" ht="21.75" customHeight="1">
      <c r="A120" s="4">
        <v>260</v>
      </c>
      <c r="B120" s="10" t="s">
        <v>222</v>
      </c>
      <c r="C120" s="12" t="s">
        <v>223</v>
      </c>
      <c r="D120" s="12" t="s">
        <v>13</v>
      </c>
      <c r="E120" s="12"/>
      <c r="F120" s="12">
        <v>10.05</v>
      </c>
      <c r="G120" s="6">
        <f t="shared" si="5"/>
        <v>10.05</v>
      </c>
      <c r="H120" s="21"/>
      <c r="I120" s="21">
        <v>10.05</v>
      </c>
      <c r="J120" s="6">
        <f t="shared" si="7"/>
        <v>10.05</v>
      </c>
    </row>
    <row r="121" spans="1:10" s="1" customFormat="1" ht="10.5" customHeight="1">
      <c r="A121" s="4">
        <v>261</v>
      </c>
      <c r="B121" s="10" t="s">
        <v>224</v>
      </c>
      <c r="C121" s="12" t="s">
        <v>225</v>
      </c>
      <c r="D121" s="12" t="s">
        <v>13</v>
      </c>
      <c r="E121" s="12"/>
      <c r="F121" s="12"/>
      <c r="G121" s="6">
        <f t="shared" si="5"/>
        <v>0</v>
      </c>
      <c r="H121" s="21"/>
      <c r="I121" s="21"/>
      <c r="J121" s="6">
        <f t="shared" si="7"/>
        <v>0</v>
      </c>
    </row>
    <row r="122" spans="1:10" s="1" customFormat="1" ht="10.5" customHeight="1">
      <c r="A122" s="4">
        <v>262</v>
      </c>
      <c r="B122" s="5" t="s">
        <v>226</v>
      </c>
      <c r="C122" s="5" t="s">
        <v>227</v>
      </c>
      <c r="D122" s="5" t="s">
        <v>13</v>
      </c>
      <c r="E122" s="5">
        <f>(E123*1)+(E124*1)+(E125*1)+(E126*1)+(E127*1)</f>
        <v>21.9342</v>
      </c>
      <c r="F122" s="5">
        <f>(F123*1)+(F124*1)+(F125*1)+(F126*1)+(F127*1)</f>
        <v>36.7089</v>
      </c>
      <c r="G122" s="6">
        <f aca="true" t="shared" si="9" ref="G122:G162">(E122*1)+(F122*1)</f>
        <v>58.643100000000004</v>
      </c>
      <c r="H122" s="5">
        <f>(H123*1)+(H124*1)+(H125*1)+(H126*1)+(H127*1)</f>
        <v>21.9342</v>
      </c>
      <c r="I122" s="5">
        <f>(I123*1)+(I124*1)+(I125*1)+(I126*1)+(I127*1)</f>
        <v>36.7089</v>
      </c>
      <c r="J122" s="6">
        <f aca="true" t="shared" si="10" ref="J122:J146">(H122*1)+(I122*1)</f>
        <v>58.643100000000004</v>
      </c>
    </row>
    <row r="123" spans="1:10" s="1" customFormat="1" ht="10.5" customHeight="1">
      <c r="A123" s="4">
        <v>267</v>
      </c>
      <c r="B123" s="10" t="s">
        <v>228</v>
      </c>
      <c r="C123" s="12" t="s">
        <v>229</v>
      </c>
      <c r="D123" s="12" t="s">
        <v>13</v>
      </c>
      <c r="E123" s="12">
        <v>12.5</v>
      </c>
      <c r="F123" s="12">
        <v>23.72</v>
      </c>
      <c r="G123" s="6">
        <f t="shared" si="9"/>
        <v>36.22</v>
      </c>
      <c r="H123" s="21">
        <v>12.5</v>
      </c>
      <c r="I123" s="21">
        <v>23.72</v>
      </c>
      <c r="J123" s="6">
        <f t="shared" si="10"/>
        <v>36.22</v>
      </c>
    </row>
    <row r="124" spans="1:10" s="1" customFormat="1" ht="21.75" customHeight="1">
      <c r="A124" s="4">
        <v>263</v>
      </c>
      <c r="B124" s="10" t="s">
        <v>230</v>
      </c>
      <c r="C124" s="12" t="s">
        <v>231</v>
      </c>
      <c r="D124" s="12" t="s">
        <v>13</v>
      </c>
      <c r="E124" s="12">
        <v>2.2</v>
      </c>
      <c r="F124" s="12">
        <v>4.4</v>
      </c>
      <c r="G124" s="6">
        <f t="shared" si="9"/>
        <v>6.6000000000000005</v>
      </c>
      <c r="H124" s="21">
        <v>2.2</v>
      </c>
      <c r="I124" s="21">
        <v>4.4</v>
      </c>
      <c r="J124" s="6">
        <f t="shared" si="10"/>
        <v>6.6000000000000005</v>
      </c>
    </row>
    <row r="125" spans="1:10" s="1" customFormat="1" ht="10.5" customHeight="1">
      <c r="A125" s="4">
        <v>264</v>
      </c>
      <c r="B125" s="10" t="s">
        <v>232</v>
      </c>
      <c r="C125" s="12" t="s">
        <v>233</v>
      </c>
      <c r="D125" s="12" t="s">
        <v>13</v>
      </c>
      <c r="E125" s="12">
        <v>7.2342</v>
      </c>
      <c r="F125" s="12">
        <v>8.5889</v>
      </c>
      <c r="G125" s="6">
        <f t="shared" si="9"/>
        <v>15.8231</v>
      </c>
      <c r="H125" s="21">
        <v>7.2342</v>
      </c>
      <c r="I125" s="21">
        <v>8.5889</v>
      </c>
      <c r="J125" s="6">
        <f t="shared" si="10"/>
        <v>15.8231</v>
      </c>
    </row>
    <row r="126" spans="1:10" s="1" customFormat="1" ht="10.5" customHeight="1">
      <c r="A126" s="4">
        <v>265</v>
      </c>
      <c r="B126" s="10" t="s">
        <v>234</v>
      </c>
      <c r="C126" s="12" t="s">
        <v>235</v>
      </c>
      <c r="D126" s="12" t="s">
        <v>13</v>
      </c>
      <c r="E126" s="12"/>
      <c r="F126" s="12"/>
      <c r="G126" s="6">
        <f t="shared" si="9"/>
        <v>0</v>
      </c>
      <c r="H126" s="21"/>
      <c r="I126" s="21"/>
      <c r="J126" s="6">
        <f t="shared" si="10"/>
        <v>0</v>
      </c>
    </row>
    <row r="127" spans="1:10" s="1" customFormat="1" ht="10.5" customHeight="1">
      <c r="A127" s="4">
        <v>266</v>
      </c>
      <c r="B127" s="10" t="s">
        <v>236</v>
      </c>
      <c r="C127" s="12" t="s">
        <v>237</v>
      </c>
      <c r="D127" s="12" t="s">
        <v>13</v>
      </c>
      <c r="E127" s="12"/>
      <c r="F127" s="12"/>
      <c r="G127" s="6">
        <f t="shared" si="9"/>
        <v>0</v>
      </c>
      <c r="H127" s="21"/>
      <c r="I127" s="21"/>
      <c r="J127" s="6">
        <f t="shared" si="10"/>
        <v>0</v>
      </c>
    </row>
    <row r="128" spans="1:10" s="1" customFormat="1" ht="21.75" customHeight="1">
      <c r="A128" s="4">
        <v>268</v>
      </c>
      <c r="B128" s="8">
        <v>26</v>
      </c>
      <c r="C128" s="12" t="s">
        <v>238</v>
      </c>
      <c r="D128" s="12" t="s">
        <v>13</v>
      </c>
      <c r="E128" s="12"/>
      <c r="F128" s="12"/>
      <c r="G128" s="6">
        <f t="shared" si="9"/>
        <v>0</v>
      </c>
      <c r="H128" s="21"/>
      <c r="I128" s="21"/>
      <c r="J128" s="6">
        <f t="shared" si="10"/>
        <v>0</v>
      </c>
    </row>
    <row r="129" spans="1:10" s="1" customFormat="1" ht="21.75" customHeight="1">
      <c r="A129" s="4">
        <v>269</v>
      </c>
      <c r="B129" s="8">
        <v>27</v>
      </c>
      <c r="C129" s="5" t="s">
        <v>239</v>
      </c>
      <c r="D129" s="5" t="s">
        <v>13</v>
      </c>
      <c r="E129" s="5">
        <f>(E130*1)+(E131*1)</f>
        <v>0</v>
      </c>
      <c r="F129" s="5">
        <f>(F130*1)+(F131*1)</f>
        <v>2138.91</v>
      </c>
      <c r="G129" s="6">
        <f t="shared" si="9"/>
        <v>2138.91</v>
      </c>
      <c r="H129" s="5">
        <f>(H130*1)+(H131*1)</f>
        <v>0</v>
      </c>
      <c r="I129" s="5">
        <f>(I130*1)+(I131*1)</f>
        <v>2166.04</v>
      </c>
      <c r="J129" s="6">
        <f t="shared" si="10"/>
        <v>2166.04</v>
      </c>
    </row>
    <row r="130" spans="1:10" s="1" customFormat="1" ht="31.5" customHeight="1">
      <c r="A130" s="4">
        <v>271</v>
      </c>
      <c r="B130" s="12" t="s">
        <v>240</v>
      </c>
      <c r="C130" s="12" t="s">
        <v>241</v>
      </c>
      <c r="D130" s="12" t="s">
        <v>13</v>
      </c>
      <c r="E130" s="12"/>
      <c r="F130" s="12"/>
      <c r="G130" s="6">
        <f t="shared" si="9"/>
        <v>0</v>
      </c>
      <c r="H130" s="21"/>
      <c r="I130" s="21"/>
      <c r="J130" s="6">
        <f t="shared" si="10"/>
        <v>0</v>
      </c>
    </row>
    <row r="131" spans="1:10" s="1" customFormat="1" ht="31.5" customHeight="1">
      <c r="A131" s="4">
        <v>270</v>
      </c>
      <c r="B131" s="12" t="s">
        <v>242</v>
      </c>
      <c r="C131" s="12" t="s">
        <v>243</v>
      </c>
      <c r="D131" s="12" t="s">
        <v>13</v>
      </c>
      <c r="E131" s="12"/>
      <c r="F131" s="12">
        <v>2138.91</v>
      </c>
      <c r="G131" s="6">
        <f t="shared" si="9"/>
        <v>2138.91</v>
      </c>
      <c r="H131" s="21"/>
      <c r="I131" s="21">
        <v>2166.04</v>
      </c>
      <c r="J131" s="6">
        <f t="shared" si="10"/>
        <v>2166.04</v>
      </c>
    </row>
    <row r="132" spans="1:10" s="1" customFormat="1" ht="42" customHeight="1">
      <c r="A132" s="4">
        <v>272</v>
      </c>
      <c r="B132" s="8">
        <v>28</v>
      </c>
      <c r="C132" s="12" t="s">
        <v>244</v>
      </c>
      <c r="D132" s="12" t="s">
        <v>13</v>
      </c>
      <c r="E132" s="12">
        <v>8.01</v>
      </c>
      <c r="F132" s="12">
        <v>12.09</v>
      </c>
      <c r="G132" s="6">
        <f t="shared" si="9"/>
        <v>20.1</v>
      </c>
      <c r="H132" s="21">
        <v>8.01</v>
      </c>
      <c r="I132" s="21">
        <v>12.09</v>
      </c>
      <c r="J132" s="6">
        <f t="shared" si="10"/>
        <v>20.1</v>
      </c>
    </row>
    <row r="133" spans="1:10" s="1" customFormat="1" ht="21.75" customHeight="1">
      <c r="A133" s="4">
        <v>273</v>
      </c>
      <c r="B133" s="8">
        <v>29</v>
      </c>
      <c r="C133" s="12" t="s">
        <v>245</v>
      </c>
      <c r="D133" s="12" t="s">
        <v>13</v>
      </c>
      <c r="E133" s="12"/>
      <c r="F133" s="12">
        <v>17.0037</v>
      </c>
      <c r="G133" s="6">
        <f t="shared" si="9"/>
        <v>17.0037</v>
      </c>
      <c r="H133" s="21"/>
      <c r="I133" s="21">
        <v>17.0037</v>
      </c>
      <c r="J133" s="6">
        <f t="shared" si="10"/>
        <v>17.0037</v>
      </c>
    </row>
    <row r="134" spans="1:10" s="1" customFormat="1" ht="21.75" customHeight="1">
      <c r="A134" s="4">
        <v>13</v>
      </c>
      <c r="B134" s="8">
        <v>32</v>
      </c>
      <c r="C134" s="12" t="s">
        <v>246</v>
      </c>
      <c r="D134" s="12" t="s">
        <v>13</v>
      </c>
      <c r="E134" s="12"/>
      <c r="F134" s="12"/>
      <c r="G134" s="6">
        <f t="shared" si="9"/>
        <v>0</v>
      </c>
      <c r="H134" s="21"/>
      <c r="I134" s="21"/>
      <c r="J134" s="6">
        <f t="shared" si="10"/>
        <v>0</v>
      </c>
    </row>
    <row r="135" spans="1:10" s="1" customFormat="1" ht="31.5" customHeight="1">
      <c r="A135" s="4">
        <v>16</v>
      </c>
      <c r="B135" s="17">
        <v>33</v>
      </c>
      <c r="C135" s="12" t="s">
        <v>247</v>
      </c>
      <c r="D135" s="12" t="s">
        <v>13</v>
      </c>
      <c r="E135" s="12"/>
      <c r="F135" s="12"/>
      <c r="G135" s="6">
        <f t="shared" si="9"/>
        <v>0</v>
      </c>
      <c r="H135" s="21"/>
      <c r="I135" s="21"/>
      <c r="J135" s="6">
        <f t="shared" si="10"/>
        <v>0</v>
      </c>
    </row>
    <row r="136" spans="1:10" s="1" customFormat="1" ht="31.5" customHeight="1">
      <c r="A136" s="4"/>
      <c r="B136" s="17">
        <v>34</v>
      </c>
      <c r="C136" s="12" t="s">
        <v>337</v>
      </c>
      <c r="D136" s="12" t="s">
        <v>13</v>
      </c>
      <c r="E136" s="12"/>
      <c r="F136" s="12"/>
      <c r="G136" s="6">
        <f t="shared" si="9"/>
        <v>0</v>
      </c>
      <c r="H136" s="21"/>
      <c r="I136" s="21"/>
      <c r="J136" s="6"/>
    </row>
    <row r="137" spans="1:10" s="1" customFormat="1" ht="10.5" customHeight="1">
      <c r="A137" s="4">
        <v>20</v>
      </c>
      <c r="B137" s="18">
        <v>35</v>
      </c>
      <c r="C137" s="5" t="s">
        <v>248</v>
      </c>
      <c r="D137" s="5" t="s">
        <v>13</v>
      </c>
      <c r="E137" s="5">
        <f>(E138*1)+(E140*1)</f>
        <v>176.12349999999998</v>
      </c>
      <c r="F137" s="5">
        <f>(F138*1)+(F140*1)</f>
        <v>1301.2327</v>
      </c>
      <c r="G137" s="6">
        <f t="shared" si="9"/>
        <v>1477.3562</v>
      </c>
      <c r="H137" s="5">
        <f>(H138*1)+(H140*1)</f>
        <v>183.0296</v>
      </c>
      <c r="I137" s="5">
        <f>(I138*1)+(I140*1)</f>
        <v>1342.5953</v>
      </c>
      <c r="J137" s="6">
        <f t="shared" si="10"/>
        <v>1525.6249</v>
      </c>
    </row>
    <row r="138" spans="1:10" s="1" customFormat="1" ht="21.75" customHeight="1">
      <c r="A138" s="4">
        <v>330</v>
      </c>
      <c r="B138" s="5"/>
      <c r="C138" s="5" t="s">
        <v>249</v>
      </c>
      <c r="D138" s="5"/>
      <c r="E138" s="5">
        <v>57.9773</v>
      </c>
      <c r="F138" s="5">
        <v>884.8111</v>
      </c>
      <c r="G138" s="6">
        <f t="shared" si="9"/>
        <v>942.7884</v>
      </c>
      <c r="H138" s="5">
        <f>(H139*1)</f>
        <v>60.2507</v>
      </c>
      <c r="I138" s="5">
        <f>(I139*1)</f>
        <v>912.9368</v>
      </c>
      <c r="J138" s="6">
        <f t="shared" si="10"/>
        <v>973.1875</v>
      </c>
    </row>
    <row r="139" spans="1:10" s="1" customFormat="1" ht="10.5" customHeight="1">
      <c r="A139" s="4">
        <v>22</v>
      </c>
      <c r="B139" s="9" t="s">
        <v>250</v>
      </c>
      <c r="C139" s="9" t="s">
        <v>251</v>
      </c>
      <c r="D139" s="9" t="s">
        <v>13</v>
      </c>
      <c r="E139" s="9">
        <v>57.9773</v>
      </c>
      <c r="F139" s="9">
        <v>884.8111</v>
      </c>
      <c r="G139" s="6">
        <f t="shared" si="9"/>
        <v>942.7884</v>
      </c>
      <c r="H139" s="20">
        <v>60.2507</v>
      </c>
      <c r="I139" s="20">
        <v>912.9368</v>
      </c>
      <c r="J139" s="6">
        <f t="shared" si="10"/>
        <v>973.1875</v>
      </c>
    </row>
    <row r="140" spans="1:10" s="1" customFormat="1" ht="10.5" customHeight="1">
      <c r="A140" s="4">
        <v>331</v>
      </c>
      <c r="B140" s="5"/>
      <c r="C140" s="5" t="s">
        <v>252</v>
      </c>
      <c r="D140" s="5"/>
      <c r="E140" s="5">
        <v>118.1462</v>
      </c>
      <c r="F140" s="5">
        <v>416.4216</v>
      </c>
      <c r="G140" s="6">
        <f t="shared" si="9"/>
        <v>534.5678</v>
      </c>
      <c r="H140" s="5">
        <f>(H141*1)</f>
        <v>122.7789</v>
      </c>
      <c r="I140" s="5">
        <f>(I141*1)</f>
        <v>429.6585</v>
      </c>
      <c r="J140" s="6">
        <f t="shared" si="10"/>
        <v>552.4374</v>
      </c>
    </row>
    <row r="141" spans="1:10" s="1" customFormat="1" ht="21.75" customHeight="1">
      <c r="A141" s="4">
        <v>24</v>
      </c>
      <c r="B141" s="9" t="s">
        <v>253</v>
      </c>
      <c r="C141" s="9" t="s">
        <v>254</v>
      </c>
      <c r="D141" s="9" t="s">
        <v>13</v>
      </c>
      <c r="E141" s="9">
        <v>118.1462</v>
      </c>
      <c r="F141" s="9">
        <v>416.4216</v>
      </c>
      <c r="G141" s="6">
        <f t="shared" si="9"/>
        <v>534.5678</v>
      </c>
      <c r="H141" s="20">
        <v>122.7789</v>
      </c>
      <c r="I141" s="20">
        <v>429.6585</v>
      </c>
      <c r="J141" s="6">
        <f t="shared" si="10"/>
        <v>552.4374</v>
      </c>
    </row>
    <row r="142" spans="1:10" s="1" customFormat="1" ht="10.5" customHeight="1">
      <c r="A142" s="4">
        <v>339</v>
      </c>
      <c r="B142" s="5"/>
      <c r="C142" s="5" t="s">
        <v>255</v>
      </c>
      <c r="D142" s="5" t="s">
        <v>10</v>
      </c>
      <c r="E142" s="5"/>
      <c r="F142" s="5"/>
      <c r="G142" s="6">
        <f t="shared" si="9"/>
        <v>0</v>
      </c>
      <c r="H142" s="5">
        <f>(H143*1)+(H144*1)+(H145*1)</f>
        <v>0</v>
      </c>
      <c r="I142" s="5">
        <f>(I143*1)+(I144*1)+(I145*1)</f>
        <v>0</v>
      </c>
      <c r="J142" s="6">
        <f t="shared" si="10"/>
        <v>0</v>
      </c>
    </row>
    <row r="143" spans="1:10" s="1" customFormat="1" ht="31.5" customHeight="1">
      <c r="A143" s="4">
        <v>27</v>
      </c>
      <c r="B143" s="12" t="s">
        <v>256</v>
      </c>
      <c r="C143" s="12" t="s">
        <v>257</v>
      </c>
      <c r="D143" s="12" t="s">
        <v>13</v>
      </c>
      <c r="E143" s="12"/>
      <c r="F143" s="12"/>
      <c r="G143" s="6">
        <f t="shared" si="9"/>
        <v>0</v>
      </c>
      <c r="H143" s="21"/>
      <c r="I143" s="21"/>
      <c r="J143" s="6">
        <f t="shared" si="10"/>
        <v>0</v>
      </c>
    </row>
    <row r="144" spans="1:10" s="1" customFormat="1" ht="52.5" customHeight="1">
      <c r="A144" s="4">
        <v>28</v>
      </c>
      <c r="B144" s="12" t="s">
        <v>258</v>
      </c>
      <c r="C144" s="12" t="s">
        <v>352</v>
      </c>
      <c r="D144" s="12" t="s">
        <v>13</v>
      </c>
      <c r="E144" s="12"/>
      <c r="F144" s="12"/>
      <c r="G144" s="6">
        <f t="shared" si="9"/>
        <v>0</v>
      </c>
      <c r="H144" s="21"/>
      <c r="I144" s="21"/>
      <c r="J144" s="6">
        <f t="shared" si="10"/>
        <v>0</v>
      </c>
    </row>
    <row r="145" spans="1:10" s="1" customFormat="1" ht="21.75" customHeight="1">
      <c r="A145" s="4">
        <v>300</v>
      </c>
      <c r="B145" s="12" t="s">
        <v>259</v>
      </c>
      <c r="C145" s="12" t="s">
        <v>260</v>
      </c>
      <c r="D145" s="12" t="s">
        <v>13</v>
      </c>
      <c r="E145" s="12"/>
      <c r="F145" s="12"/>
      <c r="G145" s="6">
        <f t="shared" si="9"/>
        <v>0</v>
      </c>
      <c r="H145" s="21"/>
      <c r="I145" s="21"/>
      <c r="J145" s="6">
        <f t="shared" si="10"/>
        <v>0</v>
      </c>
    </row>
    <row r="146" spans="1:10" s="1" customFormat="1" ht="10.5" customHeight="1" hidden="1">
      <c r="A146" s="4">
        <v>283</v>
      </c>
      <c r="B146" s="7">
        <v>36</v>
      </c>
      <c r="C146" s="5" t="s">
        <v>261</v>
      </c>
      <c r="D146" s="5"/>
      <c r="E146" s="5">
        <f>(E147*0)+(E148*0)+(E149*1)+(E150*1)+(E151*1)+(E152*1)+(E153*1)+(E154*1)</f>
        <v>35.629999999999995</v>
      </c>
      <c r="F146" s="5">
        <f>(F147*0)+(F148*0)+(F149*1)+(F150*1)+(F151*1)+(F152*1)+(F153*1)+(F154*1)</f>
        <v>35.629999999999995</v>
      </c>
      <c r="G146" s="6">
        <f t="shared" si="9"/>
        <v>71.25999999999999</v>
      </c>
      <c r="H146" s="5">
        <f>(H147*0)+(H148*0)+(H149*1)+(H150*1)+(H151*1)+(H152*1)+(H153*1)+(H154*1)</f>
        <v>35.629999999999995</v>
      </c>
      <c r="I146" s="5">
        <f>(I147*0)+(I148*0)+(I149*1)+(I150*1)+(I151*1)+(I152*1)+(I153*1)+(I154*1)</f>
        <v>35.629999999999995</v>
      </c>
      <c r="J146" s="6">
        <f t="shared" si="10"/>
        <v>71.25999999999999</v>
      </c>
    </row>
    <row r="147" spans="1:10" s="1" customFormat="1" ht="10.5" customHeight="1">
      <c r="A147" s="4">
        <v>21</v>
      </c>
      <c r="B147" s="12" t="s">
        <v>262</v>
      </c>
      <c r="C147" s="12" t="s">
        <v>263</v>
      </c>
      <c r="D147" s="12" t="s">
        <v>264</v>
      </c>
      <c r="E147" s="12">
        <v>20</v>
      </c>
      <c r="F147" s="12">
        <v>20</v>
      </c>
      <c r="G147" s="6"/>
      <c r="H147" s="21">
        <v>20</v>
      </c>
      <c r="I147" s="21">
        <v>20</v>
      </c>
      <c r="J147" s="6"/>
    </row>
    <row r="148" spans="1:10" s="1" customFormat="1" ht="21.75" customHeight="1">
      <c r="A148" s="4">
        <v>23</v>
      </c>
      <c r="B148" s="12" t="s">
        <v>265</v>
      </c>
      <c r="C148" s="12" t="s">
        <v>266</v>
      </c>
      <c r="D148" s="12" t="s">
        <v>264</v>
      </c>
      <c r="E148" s="12">
        <v>2.37</v>
      </c>
      <c r="F148" s="12">
        <v>2.37</v>
      </c>
      <c r="G148" s="6"/>
      <c r="H148" s="21">
        <v>2.37</v>
      </c>
      <c r="I148" s="21">
        <v>2.37</v>
      </c>
      <c r="J148" s="6"/>
    </row>
    <row r="149" spans="1:10" s="1" customFormat="1" ht="21.75" customHeight="1">
      <c r="A149" s="4">
        <v>25</v>
      </c>
      <c r="B149" s="12" t="s">
        <v>267</v>
      </c>
      <c r="C149" s="12" t="s">
        <v>268</v>
      </c>
      <c r="D149" s="12" t="s">
        <v>264</v>
      </c>
      <c r="E149" s="12">
        <v>5</v>
      </c>
      <c r="F149" s="12">
        <v>5</v>
      </c>
      <c r="G149" s="6"/>
      <c r="H149" s="21">
        <v>5</v>
      </c>
      <c r="I149" s="21">
        <v>5</v>
      </c>
      <c r="J149" s="6"/>
    </row>
    <row r="150" spans="1:10" s="1" customFormat="1" ht="21.75" customHeight="1">
      <c r="A150" s="4">
        <v>201</v>
      </c>
      <c r="B150" s="12" t="s">
        <v>269</v>
      </c>
      <c r="C150" s="12" t="s">
        <v>270</v>
      </c>
      <c r="D150" s="12" t="s">
        <v>264</v>
      </c>
      <c r="E150" s="12">
        <v>30.63</v>
      </c>
      <c r="F150" s="12">
        <v>30.63</v>
      </c>
      <c r="G150" s="6"/>
      <c r="H150" s="21">
        <v>30.63</v>
      </c>
      <c r="I150" s="21">
        <v>30.63</v>
      </c>
      <c r="J150" s="6"/>
    </row>
    <row r="151" spans="1:10" s="1" customFormat="1" ht="21.75" customHeight="1">
      <c r="A151" s="4">
        <v>304</v>
      </c>
      <c r="B151" s="12" t="s">
        <v>271</v>
      </c>
      <c r="C151" s="12" t="s">
        <v>272</v>
      </c>
      <c r="D151" s="12" t="s">
        <v>264</v>
      </c>
      <c r="E151" s="12"/>
      <c r="F151" s="12"/>
      <c r="G151" s="6"/>
      <c r="H151" s="21"/>
      <c r="I151" s="21"/>
      <c r="J151" s="6"/>
    </row>
    <row r="152" spans="1:10" s="1" customFormat="1" ht="10.5" customHeight="1">
      <c r="A152" s="4">
        <v>305</v>
      </c>
      <c r="B152" s="12" t="s">
        <v>273</v>
      </c>
      <c r="C152" s="12" t="s">
        <v>274</v>
      </c>
      <c r="D152" s="12" t="s">
        <v>264</v>
      </c>
      <c r="E152" s="12"/>
      <c r="F152" s="12"/>
      <c r="G152" s="6"/>
      <c r="H152" s="21"/>
      <c r="I152" s="21"/>
      <c r="J152" s="6"/>
    </row>
    <row r="153" spans="1:10" s="1" customFormat="1" ht="10.5" customHeight="1">
      <c r="A153" s="4">
        <v>306</v>
      </c>
      <c r="B153" s="12" t="s">
        <v>275</v>
      </c>
      <c r="C153" s="12" t="s">
        <v>276</v>
      </c>
      <c r="D153" s="12" t="s">
        <v>264</v>
      </c>
      <c r="E153" s="12"/>
      <c r="F153" s="12"/>
      <c r="G153" s="6"/>
      <c r="H153" s="21"/>
      <c r="I153" s="21"/>
      <c r="J153" s="6"/>
    </row>
    <row r="154" spans="1:10" s="1" customFormat="1" ht="21.75" customHeight="1">
      <c r="A154" s="4">
        <v>336</v>
      </c>
      <c r="B154" s="12"/>
      <c r="C154" s="12" t="s">
        <v>277</v>
      </c>
      <c r="D154" s="12" t="s">
        <v>264</v>
      </c>
      <c r="E154" s="12"/>
      <c r="F154" s="12"/>
      <c r="G154" s="6"/>
      <c r="H154" s="21"/>
      <c r="I154" s="21"/>
      <c r="J154" s="6"/>
    </row>
    <row r="155" spans="1:10" s="1" customFormat="1" ht="10.5" customHeight="1" hidden="1">
      <c r="A155" s="4">
        <v>308</v>
      </c>
      <c r="B155" s="5"/>
      <c r="C155" s="5" t="s">
        <v>278</v>
      </c>
      <c r="D155" s="5"/>
      <c r="E155" s="5">
        <f>(E156*0)+(E157*0)+(E158*0)+(E159*0)+(E160*0)+(E161*0)+(E162*0)</f>
        <v>0</v>
      </c>
      <c r="F155" s="5">
        <f>(F156*0)+(F157*0)+(F158*0)+(F159*0)+(F160*0)+(F161*0)+(F162*0)</f>
        <v>0</v>
      </c>
      <c r="G155" s="6">
        <f t="shared" si="9"/>
        <v>0</v>
      </c>
      <c r="H155" s="5">
        <f>(H156*0)+(H157*0)+(H158*0)+(H159*0)+(H160*0)+(H161*0)+(H162*0)</f>
        <v>0</v>
      </c>
      <c r="I155" s="5">
        <f>(I156*0)+(I157*0)+(I158*0)+(I159*0)+(I160*0)+(I161*0)+(I162*0)</f>
        <v>0</v>
      </c>
      <c r="J155" s="6">
        <f aca="true" t="shared" si="11" ref="J155:J162">(H155*1)+(I155*1)</f>
        <v>0</v>
      </c>
    </row>
    <row r="156" spans="1:10" s="1" customFormat="1" ht="10.5" customHeight="1" hidden="1">
      <c r="A156" s="4">
        <v>307</v>
      </c>
      <c r="B156" s="17">
        <v>38</v>
      </c>
      <c r="C156" s="12" t="s">
        <v>279</v>
      </c>
      <c r="D156" s="12" t="s">
        <v>13</v>
      </c>
      <c r="E156" s="12"/>
      <c r="F156" s="12"/>
      <c r="G156" s="6">
        <f t="shared" si="9"/>
        <v>0</v>
      </c>
      <c r="H156" s="21"/>
      <c r="I156" s="21"/>
      <c r="J156" s="6">
        <f t="shared" si="11"/>
        <v>0</v>
      </c>
    </row>
    <row r="157" spans="1:10" s="1" customFormat="1" ht="10.5" customHeight="1" hidden="1">
      <c r="A157" s="4">
        <v>309</v>
      </c>
      <c r="B157" s="17">
        <v>39</v>
      </c>
      <c r="C157" s="12" t="s">
        <v>280</v>
      </c>
      <c r="D157" s="12" t="s">
        <v>13</v>
      </c>
      <c r="E157" s="12"/>
      <c r="F157" s="12"/>
      <c r="G157" s="6">
        <f t="shared" si="9"/>
        <v>0</v>
      </c>
      <c r="H157" s="21"/>
      <c r="I157" s="21"/>
      <c r="J157" s="6">
        <f t="shared" si="11"/>
        <v>0</v>
      </c>
    </row>
    <row r="158" spans="1:10" s="1" customFormat="1" ht="31.5" customHeight="1" hidden="1">
      <c r="A158" s="4">
        <v>310</v>
      </c>
      <c r="B158" s="17">
        <v>40</v>
      </c>
      <c r="C158" s="12" t="s">
        <v>281</v>
      </c>
      <c r="D158" s="12" t="s">
        <v>13</v>
      </c>
      <c r="E158" s="12"/>
      <c r="F158" s="12"/>
      <c r="G158" s="6">
        <f t="shared" si="9"/>
        <v>0</v>
      </c>
      <c r="H158" s="21"/>
      <c r="I158" s="21"/>
      <c r="J158" s="6">
        <f t="shared" si="11"/>
        <v>0</v>
      </c>
    </row>
    <row r="159" spans="1:10" s="1" customFormat="1" ht="10.5" customHeight="1" hidden="1">
      <c r="A159" s="4">
        <v>311</v>
      </c>
      <c r="B159" s="17">
        <v>41</v>
      </c>
      <c r="C159" s="12" t="s">
        <v>248</v>
      </c>
      <c r="D159" s="12" t="s">
        <v>13</v>
      </c>
      <c r="E159" s="12"/>
      <c r="F159" s="12"/>
      <c r="G159" s="6">
        <f t="shared" si="9"/>
        <v>0</v>
      </c>
      <c r="H159" s="21"/>
      <c r="I159" s="21"/>
      <c r="J159" s="6">
        <f t="shared" si="11"/>
        <v>0</v>
      </c>
    </row>
    <row r="160" spans="1:10" s="1" customFormat="1" ht="10.5" customHeight="1">
      <c r="A160" s="4">
        <v>324</v>
      </c>
      <c r="B160" s="17">
        <v>42</v>
      </c>
      <c r="C160" s="12" t="s">
        <v>282</v>
      </c>
      <c r="D160" s="12" t="s">
        <v>283</v>
      </c>
      <c r="E160" s="12"/>
      <c r="F160" s="12">
        <v>26.453</v>
      </c>
      <c r="G160" s="6">
        <f>E160+F160</f>
        <v>26.453</v>
      </c>
      <c r="H160" s="21"/>
      <c r="I160" s="21">
        <v>26.453</v>
      </c>
      <c r="J160" s="6">
        <f>H160+I160</f>
        <v>26.453</v>
      </c>
    </row>
    <row r="161" spans="1:10" s="1" customFormat="1" ht="10.5" customHeight="1">
      <c r="A161" s="4">
        <v>319</v>
      </c>
      <c r="B161" s="17">
        <v>37</v>
      </c>
      <c r="C161" s="12" t="s">
        <v>284</v>
      </c>
      <c r="D161" s="12" t="s">
        <v>74</v>
      </c>
      <c r="E161" s="12"/>
      <c r="F161" s="12">
        <v>1524.01</v>
      </c>
      <c r="G161" s="6">
        <f>E161+F161</f>
        <v>1524.01</v>
      </c>
      <c r="H161" s="21"/>
      <c r="I161" s="21">
        <v>1574.2</v>
      </c>
      <c r="J161" s="6">
        <f>J5/J160</f>
        <v>1574.2005325070202</v>
      </c>
    </row>
    <row r="162" spans="1:10" s="1" customFormat="1" ht="10.5" customHeight="1" hidden="1">
      <c r="A162" s="4">
        <v>320</v>
      </c>
      <c r="B162" s="17">
        <v>36</v>
      </c>
      <c r="C162" s="12" t="s">
        <v>285</v>
      </c>
      <c r="D162" s="12" t="s">
        <v>13</v>
      </c>
      <c r="E162" s="12"/>
      <c r="F162" s="12"/>
      <c r="G162" s="6">
        <f t="shared" si="9"/>
        <v>0</v>
      </c>
      <c r="H162" s="21"/>
      <c r="I162" s="21"/>
      <c r="J162" s="6">
        <f t="shared" si="11"/>
        <v>0</v>
      </c>
    </row>
    <row r="164" spans="2:10" s="1" customFormat="1" ht="10.5" customHeight="1">
      <c r="B164" s="10" t="s">
        <v>286</v>
      </c>
      <c r="C164" s="10" t="s">
        <v>287</v>
      </c>
      <c r="D164" s="10"/>
      <c r="E164" s="10">
        <f aca="true" t="shared" si="12" ref="E164:J164">(E134*1)+(E133*1)+(E132*1)+(E129*1)+(E128*1)+(E127*1)+(E126*1)+(E125*1)+(E124*1)+(E123*1)+(E121*1)+(E120*1)+(E119*1)+(E117*1)+(E115*1)+(E113*1)+(E66*1)+(E65*1)+(E64*1)+(E63*1)+(E62*1)+(E9*1)+(E8*1)-E135</f>
        <v>298.49674652243203</v>
      </c>
      <c r="F164" s="10">
        <f t="shared" si="12"/>
        <v>2904.1744504244098</v>
      </c>
      <c r="G164" s="10">
        <f t="shared" si="12"/>
        <v>3202.671196946841</v>
      </c>
      <c r="H164" s="10">
        <f t="shared" si="12"/>
        <v>308.65908245248</v>
      </c>
      <c r="I164" s="10">
        <f t="shared" si="12"/>
        <v>2957.31051567072</v>
      </c>
      <c r="J164" s="10">
        <f t="shared" si="12"/>
        <v>3265.9695981232003</v>
      </c>
    </row>
    <row r="165" spans="2:10" s="1" customFormat="1" ht="10.5" customHeight="1">
      <c r="B165" s="14" t="s">
        <v>288</v>
      </c>
      <c r="C165" s="14" t="s">
        <v>289</v>
      </c>
      <c r="D165" s="14"/>
      <c r="E165" s="14">
        <f aca="true" t="shared" si="13" ref="E165:J165">(E116*1)+(E112*1)+(E111*1)+(E110*1)+(E109*1)+(E108*1)+(E95*1)+(E90*1)+(E89*1)+(E81*1)+(E57*1)+(E53*1)+(E49*1)+(E45*1)+(E41*1)</f>
        <v>2089.8248286400003</v>
      </c>
      <c r="F165" s="14">
        <f t="shared" si="13"/>
        <v>2142.889512192</v>
      </c>
      <c r="G165" s="14">
        <f t="shared" si="13"/>
        <v>4232.714340832001</v>
      </c>
      <c r="H165" s="14">
        <f t="shared" si="13"/>
        <v>2173.3126495999995</v>
      </c>
      <c r="I165" s="14">
        <f t="shared" si="13"/>
        <v>2250.3330144</v>
      </c>
      <c r="J165" s="14">
        <f t="shared" si="13"/>
        <v>4423.645664</v>
      </c>
    </row>
    <row r="166" spans="2:10" s="1" customFormat="1" ht="10.5" customHeight="1">
      <c r="B166" s="11" t="s">
        <v>290</v>
      </c>
      <c r="C166" s="11" t="s">
        <v>291</v>
      </c>
      <c r="D166" s="11"/>
      <c r="E166" s="11">
        <f aca="true" t="shared" si="14" ref="E166:J166">(E76*1)+(E72*1)+(E68*1)+(E28*1)+(E26*1)+(E24*1)+(E23*1)+(E22*1)+(E21*1)+(E20*1)+(E14*1)</f>
        <v>0</v>
      </c>
      <c r="F166" s="11">
        <f t="shared" si="14"/>
        <v>31401.925029522</v>
      </c>
      <c r="G166" s="11">
        <f t="shared" si="14"/>
        <v>31401.925029522</v>
      </c>
      <c r="H166" s="11">
        <f t="shared" si="14"/>
        <v>0</v>
      </c>
      <c r="I166" s="11">
        <f t="shared" si="14"/>
        <v>32427.086524285</v>
      </c>
      <c r="J166" s="11">
        <f t="shared" si="14"/>
        <v>32427.086524285</v>
      </c>
    </row>
    <row r="167" spans="2:10" s="1" customFormat="1" ht="10.5" customHeight="1">
      <c r="B167" s="19" t="s">
        <v>292</v>
      </c>
      <c r="C167" s="19" t="s">
        <v>248</v>
      </c>
      <c r="D167" s="19"/>
      <c r="E167" s="19">
        <f aca="true" t="shared" si="15" ref="E167:J167">(E137*1)</f>
        <v>176.12349999999998</v>
      </c>
      <c r="F167" s="19">
        <f t="shared" si="15"/>
        <v>1301.2327</v>
      </c>
      <c r="G167" s="19">
        <f t="shared" si="15"/>
        <v>1477.3562</v>
      </c>
      <c r="H167" s="19">
        <f t="shared" si="15"/>
        <v>183.0296</v>
      </c>
      <c r="I167" s="19">
        <f t="shared" si="15"/>
        <v>1342.5953</v>
      </c>
      <c r="J167" s="19">
        <f t="shared" si="15"/>
        <v>1525.6249</v>
      </c>
    </row>
    <row r="169" spans="2:10" ht="11.25" customHeight="1">
      <c r="B169" s="64" t="s">
        <v>353</v>
      </c>
      <c r="C169" s="65"/>
      <c r="D169" s="65"/>
      <c r="E169" s="65"/>
      <c r="F169" s="65"/>
      <c r="G169" s="65"/>
      <c r="H169" s="65"/>
      <c r="I169" s="65"/>
      <c r="J169" s="65"/>
    </row>
    <row r="170" spans="2:10" ht="11.25" customHeight="1">
      <c r="B170" s="64" t="s">
        <v>354</v>
      </c>
      <c r="C170" s="65"/>
      <c r="D170" s="65"/>
      <c r="E170" s="65"/>
      <c r="F170" s="65"/>
      <c r="G170" s="65"/>
      <c r="H170" s="65"/>
      <c r="I170" s="65"/>
      <c r="J170" s="65"/>
    </row>
    <row r="171" ht="11.25" customHeight="1">
      <c r="C171" s="25" t="s">
        <v>295</v>
      </c>
    </row>
    <row r="172" spans="3:10" ht="25.5" customHeight="1">
      <c r="C172" s="63" t="s">
        <v>339</v>
      </c>
      <c r="D172" s="63"/>
      <c r="E172" s="63"/>
      <c r="F172" s="63"/>
      <c r="G172" s="63"/>
      <c r="H172" s="63"/>
      <c r="I172" s="63"/>
      <c r="J172" s="63"/>
    </row>
    <row r="173" spans="3:10" ht="31.5" customHeight="1">
      <c r="C173" s="63" t="s">
        <v>340</v>
      </c>
      <c r="D173" s="63"/>
      <c r="E173" s="63"/>
      <c r="F173" s="63"/>
      <c r="G173" s="63"/>
      <c r="H173" s="63"/>
      <c r="I173" s="63"/>
      <c r="J173" s="63"/>
    </row>
  </sheetData>
  <sheetProtection/>
  <mergeCells count="7">
    <mergeCell ref="C1:H1"/>
    <mergeCell ref="H2:J2"/>
    <mergeCell ref="E2:G2"/>
    <mergeCell ref="C172:J172"/>
    <mergeCell ref="C173:J173"/>
    <mergeCell ref="B169:J169"/>
    <mergeCell ref="B170:J170"/>
  </mergeCells>
  <printOptions/>
  <pageMargins left="0.3937007874015748" right="0.3937007874015748" top="0.3937007874015748" bottom="0.3937007874015748" header="0.3937007874015748" footer="0.3937007874015748"/>
  <pageSetup fitToHeight="3" horizontalDpi="600" verticalDpi="600" orientation="landscape" pageOrder="overThenDown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B4" sqref="B4"/>
    </sheetView>
  </sheetViews>
  <sheetFormatPr defaultColWidth="9.33203125" defaultRowHeight="11.25"/>
  <cols>
    <col min="1" max="1" width="11.83203125" style="0" customWidth="1"/>
    <col min="2" max="2" width="11.5" style="0" customWidth="1"/>
  </cols>
  <sheetData>
    <row r="3" spans="1:2" ht="14.25">
      <c r="A3" s="66" t="s">
        <v>342</v>
      </c>
      <c r="B3" s="66"/>
    </row>
    <row r="4" spans="1:2" ht="22.5">
      <c r="A4" s="33"/>
      <c r="B4" s="35" t="s">
        <v>351</v>
      </c>
    </row>
    <row r="5" spans="1:2" ht="11.25">
      <c r="A5" s="33" t="s">
        <v>343</v>
      </c>
      <c r="B5" s="33">
        <v>1.04</v>
      </c>
    </row>
    <row r="6" spans="1:2" ht="11.25">
      <c r="A6" s="33" t="s">
        <v>344</v>
      </c>
      <c r="B6" s="33">
        <v>1.047</v>
      </c>
    </row>
    <row r="7" spans="1:2" ht="11.25">
      <c r="A7" s="33" t="s">
        <v>18</v>
      </c>
      <c r="B7" s="33">
        <v>1.031</v>
      </c>
    </row>
    <row r="8" spans="1:2" ht="11.25">
      <c r="A8" s="33" t="s">
        <v>345</v>
      </c>
      <c r="B8" s="33">
        <v>1.04</v>
      </c>
    </row>
    <row r="9" spans="1:2" ht="11.25">
      <c r="A9" s="33" t="s">
        <v>346</v>
      </c>
      <c r="B9" s="33">
        <v>1.04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Маргарита Александровна</dc:creator>
  <cp:keywords/>
  <dc:description/>
  <cp:lastModifiedBy>oge2</cp:lastModifiedBy>
  <cp:lastPrinted>2018-04-18T07:11:56Z</cp:lastPrinted>
  <dcterms:created xsi:type="dcterms:W3CDTF">2017-03-24T08:12:49Z</dcterms:created>
  <dcterms:modified xsi:type="dcterms:W3CDTF">2018-04-18T07:12:58Z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MKP.SMETA.WARM.2019.PLAN.K</vt:lpwstr>
  </property>
  <property fmtid="{D5CDD505-2E9C-101B-9397-08002B2CF9AE}" pid="3" name="Periodicity">
    <vt:lpwstr>YEAR</vt:lpwstr>
  </property>
  <property fmtid="{D5CDD505-2E9C-101B-9397-08002B2CF9AE}" pid="4" name="TypePlanning">
    <vt:lpwstr>FACT</vt:lpwstr>
  </property>
  <property fmtid="{D5CDD505-2E9C-101B-9397-08002B2CF9AE}" pid="5" name="CurrentVersion">
    <vt:lpwstr>1.0</vt:lpwstr>
  </property>
</Properties>
</file>